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бменка ТЕХ\3 НОРМЫ, МЕНЮ, ТЕХ КАРТЫ, ПРОБЫ\Меню УДО\МЕНЮ 2024\Последнее\"/>
    </mc:Choice>
  </mc:AlternateContent>
  <xr:revisionPtr revIDLastSave="0" documentId="13_ncr:1_{7B442B18-43DD-4938-A241-921F1CA1D1EF}" xr6:coauthVersionLast="43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2 часов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01" i="2" l="1"/>
  <c r="H401" i="2"/>
  <c r="I411" i="2"/>
  <c r="H411" i="2"/>
  <c r="N373" i="2"/>
  <c r="O373" i="2"/>
  <c r="M373" i="2"/>
  <c r="L373" i="2"/>
  <c r="K373" i="2"/>
  <c r="H306" i="2"/>
  <c r="I306" i="2"/>
  <c r="I318" i="2"/>
  <c r="H318" i="2"/>
  <c r="I327" i="2"/>
  <c r="H327" i="2"/>
  <c r="K277" i="2"/>
  <c r="K288" i="2"/>
  <c r="I180" i="2"/>
  <c r="H180" i="2"/>
  <c r="I203" i="2"/>
  <c r="H203" i="2"/>
  <c r="M159" i="2"/>
  <c r="L159" i="2"/>
  <c r="K113" i="2"/>
  <c r="J113" i="2"/>
  <c r="I113" i="2"/>
  <c r="H113" i="2"/>
  <c r="I104" i="2"/>
  <c r="H104" i="2"/>
  <c r="I93" i="2"/>
  <c r="H93" i="2"/>
  <c r="L62" i="2"/>
  <c r="M67" i="2"/>
  <c r="L67" i="2"/>
  <c r="M72" i="2"/>
  <c r="L72" i="2"/>
  <c r="M35" i="2"/>
  <c r="L35" i="2"/>
  <c r="J411" i="2" l="1"/>
  <c r="K411" i="2"/>
  <c r="L411" i="2"/>
  <c r="M411" i="2"/>
  <c r="N411" i="2"/>
  <c r="O411" i="2"/>
  <c r="I373" i="2"/>
  <c r="J373" i="2"/>
  <c r="H373" i="2"/>
  <c r="J318" i="2"/>
  <c r="K318" i="2"/>
  <c r="L318" i="2"/>
  <c r="M318" i="2"/>
  <c r="N318" i="2"/>
  <c r="O318" i="2"/>
  <c r="J203" i="2" l="1"/>
  <c r="K203" i="2"/>
  <c r="L203" i="2"/>
  <c r="M203" i="2"/>
  <c r="N203" i="2"/>
  <c r="O203" i="2"/>
  <c r="J104" i="2"/>
  <c r="K104" i="2"/>
  <c r="L104" i="2"/>
  <c r="M104" i="2"/>
  <c r="N104" i="2"/>
  <c r="O104" i="2"/>
  <c r="H8" i="3"/>
  <c r="F8" i="3"/>
  <c r="K8" i="3"/>
  <c r="J8" i="3"/>
  <c r="I8" i="3"/>
  <c r="G8" i="3"/>
  <c r="E8" i="3"/>
  <c r="D8" i="3"/>
  <c r="J93" i="2"/>
  <c r="K93" i="2"/>
  <c r="L93" i="2"/>
  <c r="M93" i="2"/>
  <c r="N93" i="2"/>
  <c r="O93" i="2"/>
  <c r="I67" i="2" l="1"/>
  <c r="J67" i="2"/>
  <c r="K67" i="2"/>
  <c r="N67" i="2"/>
  <c r="O67" i="2"/>
  <c r="H67" i="2"/>
  <c r="O405" i="2"/>
  <c r="I405" i="2"/>
  <c r="J405" i="2"/>
  <c r="K405" i="2"/>
  <c r="L405" i="2"/>
  <c r="M405" i="2"/>
  <c r="N405" i="2"/>
  <c r="H405" i="2"/>
  <c r="I390" i="2"/>
  <c r="J390" i="2"/>
  <c r="K390" i="2"/>
  <c r="L390" i="2"/>
  <c r="M390" i="2"/>
  <c r="N390" i="2"/>
  <c r="O390" i="2"/>
  <c r="H390" i="2"/>
  <c r="I360" i="2"/>
  <c r="J360" i="2"/>
  <c r="K360" i="2"/>
  <c r="L360" i="2"/>
  <c r="M360" i="2"/>
  <c r="N360" i="2"/>
  <c r="O360" i="2"/>
  <c r="H360" i="2"/>
  <c r="I351" i="2"/>
  <c r="J351" i="2"/>
  <c r="K351" i="2"/>
  <c r="L351" i="2"/>
  <c r="M351" i="2"/>
  <c r="N351" i="2"/>
  <c r="O351" i="2"/>
  <c r="H351" i="2"/>
  <c r="I348" i="2"/>
  <c r="J348" i="2"/>
  <c r="K348" i="2"/>
  <c r="L348" i="2"/>
  <c r="M348" i="2"/>
  <c r="N348" i="2"/>
  <c r="O348" i="2"/>
  <c r="H348" i="2"/>
  <c r="J327" i="2"/>
  <c r="K327" i="2"/>
  <c r="L327" i="2"/>
  <c r="M327" i="2"/>
  <c r="N327" i="2"/>
  <c r="O327" i="2"/>
  <c r="I322" i="2"/>
  <c r="J322" i="2"/>
  <c r="K322" i="2"/>
  <c r="L322" i="2"/>
  <c r="M322" i="2"/>
  <c r="N322" i="2"/>
  <c r="O322" i="2"/>
  <c r="H322" i="2"/>
  <c r="I309" i="2"/>
  <c r="J309" i="2"/>
  <c r="K309" i="2"/>
  <c r="L309" i="2"/>
  <c r="M309" i="2"/>
  <c r="N309" i="2"/>
  <c r="O309" i="2"/>
  <c r="H309" i="2"/>
  <c r="J306" i="2"/>
  <c r="K306" i="2"/>
  <c r="L306" i="2"/>
  <c r="M306" i="2"/>
  <c r="N306" i="2"/>
  <c r="O306" i="2"/>
  <c r="O263" i="2"/>
  <c r="J263" i="2"/>
  <c r="K263" i="2"/>
  <c r="L263" i="2"/>
  <c r="M263" i="2"/>
  <c r="N263" i="2"/>
  <c r="I263" i="2"/>
  <c r="H263" i="2"/>
  <c r="I288" i="2" l="1"/>
  <c r="J288" i="2"/>
  <c r="L288" i="2"/>
  <c r="M288" i="2"/>
  <c r="N288" i="2"/>
  <c r="O288" i="2"/>
  <c r="H288" i="2"/>
  <c r="I245" i="2" l="1"/>
  <c r="J245" i="2"/>
  <c r="K245" i="2"/>
  <c r="L245" i="2"/>
  <c r="M245" i="2"/>
  <c r="N245" i="2"/>
  <c r="O245" i="2"/>
  <c r="H245" i="2"/>
  <c r="I192" i="2"/>
  <c r="J192" i="2"/>
  <c r="K192" i="2"/>
  <c r="L192" i="2"/>
  <c r="M192" i="2"/>
  <c r="N192" i="2"/>
  <c r="O192" i="2"/>
  <c r="H192" i="2"/>
  <c r="I196" i="2"/>
  <c r="J196" i="2"/>
  <c r="K196" i="2"/>
  <c r="L196" i="2"/>
  <c r="M196" i="2"/>
  <c r="N196" i="2"/>
  <c r="O196" i="2"/>
  <c r="H196" i="2"/>
  <c r="I147" i="2"/>
  <c r="J147" i="2"/>
  <c r="K147" i="2"/>
  <c r="L147" i="2"/>
  <c r="M147" i="2"/>
  <c r="N147" i="2"/>
  <c r="O147" i="2"/>
  <c r="H147" i="2"/>
  <c r="I159" i="2"/>
  <c r="J159" i="2"/>
  <c r="K159" i="2"/>
  <c r="N159" i="2"/>
  <c r="O159" i="2"/>
  <c r="H159" i="2"/>
  <c r="I108" i="2"/>
  <c r="J108" i="2"/>
  <c r="K108" i="2"/>
  <c r="L108" i="2"/>
  <c r="M108" i="2"/>
  <c r="N108" i="2"/>
  <c r="O108" i="2"/>
  <c r="H108" i="2"/>
  <c r="I72" i="2" l="1"/>
  <c r="J72" i="2"/>
  <c r="K72" i="2"/>
  <c r="N72" i="2"/>
  <c r="O72" i="2"/>
  <c r="H72" i="2"/>
  <c r="I54" i="2"/>
  <c r="J54" i="2"/>
  <c r="K54" i="2"/>
  <c r="L54" i="2"/>
  <c r="M54" i="2"/>
  <c r="N54" i="2"/>
  <c r="O54" i="2"/>
  <c r="H54" i="2"/>
  <c r="J180" i="2" l="1"/>
  <c r="K180" i="2"/>
  <c r="L180" i="2"/>
  <c r="M180" i="2"/>
  <c r="N180" i="2"/>
  <c r="O180" i="2"/>
  <c r="I135" i="2" l="1"/>
  <c r="J135" i="2"/>
  <c r="K135" i="2"/>
  <c r="L135" i="2"/>
  <c r="M135" i="2"/>
  <c r="N135" i="2"/>
  <c r="O135" i="2"/>
  <c r="H135" i="2"/>
  <c r="L113" i="2"/>
  <c r="M113" i="2"/>
  <c r="N113" i="2"/>
  <c r="O113" i="2"/>
  <c r="I62" i="2"/>
  <c r="J62" i="2"/>
  <c r="K62" i="2"/>
  <c r="M62" i="2"/>
  <c r="N62" i="2"/>
  <c r="O62" i="2"/>
  <c r="H62" i="2"/>
  <c r="I35" i="2" l="1"/>
  <c r="J35" i="2"/>
  <c r="K35" i="2"/>
  <c r="N35" i="2"/>
  <c r="O35" i="2"/>
  <c r="H35" i="2"/>
  <c r="I22" i="2"/>
  <c r="J22" i="2"/>
  <c r="K22" i="2"/>
  <c r="L22" i="2"/>
  <c r="M22" i="2"/>
  <c r="N22" i="2"/>
  <c r="O22" i="2"/>
  <c r="H22" i="2"/>
  <c r="I14" i="2" l="1"/>
  <c r="J14" i="2"/>
  <c r="K14" i="2"/>
  <c r="L14" i="2"/>
  <c r="M14" i="2"/>
  <c r="N14" i="2"/>
  <c r="O14" i="2"/>
  <c r="H14" i="2"/>
  <c r="I267" i="2" l="1"/>
  <c r="J267" i="2"/>
  <c r="K267" i="2"/>
  <c r="L267" i="2"/>
  <c r="M267" i="2"/>
  <c r="N267" i="2"/>
  <c r="O267" i="2"/>
  <c r="H267" i="2"/>
  <c r="I50" i="2"/>
  <c r="H50" i="2"/>
  <c r="J401" i="2" l="1"/>
  <c r="K401" i="2"/>
  <c r="L401" i="2"/>
  <c r="M401" i="2"/>
  <c r="N401" i="2"/>
  <c r="O401" i="2"/>
  <c r="I277" i="2" l="1"/>
  <c r="J277" i="2"/>
  <c r="L277" i="2"/>
  <c r="M277" i="2"/>
  <c r="N277" i="2"/>
  <c r="O277" i="2"/>
  <c r="H277" i="2"/>
  <c r="J50" i="2" l="1"/>
  <c r="K50" i="2"/>
  <c r="L50" i="2"/>
  <c r="M50" i="2"/>
  <c r="N50" i="2"/>
  <c r="O50" i="2"/>
  <c r="I393" i="2" l="1"/>
  <c r="J393" i="2"/>
  <c r="K393" i="2"/>
  <c r="L393" i="2"/>
  <c r="M393" i="2"/>
  <c r="N393" i="2"/>
  <c r="O393" i="2"/>
  <c r="I365" i="2"/>
  <c r="J365" i="2"/>
  <c r="K365" i="2"/>
  <c r="L365" i="2"/>
  <c r="M365" i="2"/>
  <c r="N365" i="2"/>
  <c r="O365" i="2"/>
  <c r="H365" i="2"/>
  <c r="K225" i="2"/>
  <c r="L225" i="2"/>
  <c r="M225" i="2"/>
  <c r="N225" i="2"/>
  <c r="J225" i="2"/>
  <c r="K183" i="2"/>
  <c r="L183" i="2"/>
  <c r="M183" i="2"/>
  <c r="N183" i="2"/>
  <c r="O183" i="2"/>
  <c r="J183" i="2"/>
  <c r="I152" i="2"/>
  <c r="J152" i="2"/>
  <c r="K152" i="2"/>
  <c r="L152" i="2"/>
  <c r="M152" i="2"/>
  <c r="N152" i="2"/>
  <c r="O152" i="2"/>
  <c r="H152" i="2"/>
  <c r="I27" i="2"/>
  <c r="J27" i="2"/>
  <c r="K27" i="2"/>
  <c r="L27" i="2"/>
  <c r="M27" i="2"/>
  <c r="N27" i="2"/>
  <c r="O27" i="2"/>
  <c r="H27" i="2"/>
  <c r="I11" i="2" l="1"/>
  <c r="J11" i="2"/>
  <c r="K11" i="2"/>
  <c r="L11" i="2"/>
  <c r="M11" i="2"/>
  <c r="N11" i="2"/>
  <c r="O11" i="2"/>
  <c r="H11" i="2"/>
  <c r="I233" i="2" l="1"/>
  <c r="J233" i="2"/>
  <c r="K233" i="2"/>
  <c r="L233" i="2"/>
  <c r="M233" i="2"/>
  <c r="N233" i="2"/>
  <c r="O233" i="2"/>
  <c r="H233" i="2"/>
  <c r="O282" i="2" l="1"/>
  <c r="N282" i="2"/>
  <c r="I282" i="2" l="1"/>
  <c r="J282" i="2"/>
  <c r="K282" i="2"/>
  <c r="L282" i="2"/>
  <c r="M282" i="2"/>
  <c r="H282" i="2"/>
  <c r="I415" i="2" l="1"/>
  <c r="J415" i="2"/>
  <c r="K415" i="2"/>
  <c r="L415" i="2"/>
  <c r="M415" i="2"/>
  <c r="N415" i="2"/>
  <c r="O415" i="2"/>
  <c r="H415" i="2"/>
  <c r="H393" i="2"/>
  <c r="I377" i="2"/>
  <c r="J377" i="2"/>
  <c r="K377" i="2"/>
  <c r="L377" i="2"/>
  <c r="M377" i="2"/>
  <c r="N377" i="2"/>
  <c r="O377" i="2"/>
  <c r="H377" i="2"/>
  <c r="I378" i="2"/>
  <c r="J378" i="2"/>
  <c r="K378" i="2"/>
  <c r="L378" i="2"/>
  <c r="M378" i="2"/>
  <c r="N378" i="2"/>
  <c r="O378" i="2"/>
  <c r="I331" i="2"/>
  <c r="I332" i="2" s="1"/>
  <c r="J331" i="2"/>
  <c r="J332" i="2" s="1"/>
  <c r="K331" i="2"/>
  <c r="K332" i="2" s="1"/>
  <c r="L331" i="2"/>
  <c r="L332" i="2" s="1"/>
  <c r="M331" i="2"/>
  <c r="M332" i="2" s="1"/>
  <c r="N331" i="2"/>
  <c r="N332" i="2" s="1"/>
  <c r="O331" i="2"/>
  <c r="O332" i="2" s="1"/>
  <c r="H331" i="2"/>
  <c r="H332" i="2" s="1"/>
  <c r="I292" i="2"/>
  <c r="I293" i="2" s="1"/>
  <c r="J292" i="2"/>
  <c r="J293" i="2" s="1"/>
  <c r="K292" i="2"/>
  <c r="K293" i="2" s="1"/>
  <c r="L292" i="2"/>
  <c r="L293" i="2" s="1"/>
  <c r="M292" i="2"/>
  <c r="M293" i="2" s="1"/>
  <c r="N292" i="2"/>
  <c r="N293" i="2" s="1"/>
  <c r="O292" i="2"/>
  <c r="O293" i="2" s="1"/>
  <c r="H292" i="2"/>
  <c r="H293" i="2" s="1"/>
  <c r="I249" i="2"/>
  <c r="J249" i="2"/>
  <c r="K249" i="2"/>
  <c r="L249" i="2"/>
  <c r="M249" i="2"/>
  <c r="N249" i="2"/>
  <c r="O249" i="2"/>
  <c r="H249" i="2"/>
  <c r="I238" i="2"/>
  <c r="J238" i="2"/>
  <c r="K238" i="2"/>
  <c r="L238" i="2"/>
  <c r="M238" i="2"/>
  <c r="N238" i="2"/>
  <c r="O238" i="2"/>
  <c r="H238" i="2"/>
  <c r="I225" i="2"/>
  <c r="O225" i="2"/>
  <c r="H225" i="2"/>
  <c r="I222" i="2"/>
  <c r="J222" i="2"/>
  <c r="K222" i="2"/>
  <c r="L222" i="2"/>
  <c r="M222" i="2"/>
  <c r="N222" i="2"/>
  <c r="O222" i="2"/>
  <c r="H222" i="2"/>
  <c r="I207" i="2"/>
  <c r="J207" i="2"/>
  <c r="J208" i="2" s="1"/>
  <c r="K207" i="2"/>
  <c r="K208" i="2" s="1"/>
  <c r="L207" i="2"/>
  <c r="L208" i="2" s="1"/>
  <c r="M207" i="2"/>
  <c r="M208" i="2" s="1"/>
  <c r="N207" i="2"/>
  <c r="N208" i="2" s="1"/>
  <c r="O207" i="2"/>
  <c r="O208" i="2" s="1"/>
  <c r="H207" i="2"/>
  <c r="I183" i="2"/>
  <c r="I208" i="2" s="1"/>
  <c r="H183" i="2"/>
  <c r="H208" i="2" s="1"/>
  <c r="I163" i="2"/>
  <c r="J163" i="2"/>
  <c r="K163" i="2"/>
  <c r="L163" i="2"/>
  <c r="M163" i="2"/>
  <c r="N163" i="2"/>
  <c r="O163" i="2"/>
  <c r="H163" i="2"/>
  <c r="I138" i="2"/>
  <c r="I164" i="2" s="1"/>
  <c r="J138" i="2"/>
  <c r="J164" i="2" s="1"/>
  <c r="K138" i="2"/>
  <c r="K164" i="2" s="1"/>
  <c r="L138" i="2"/>
  <c r="L164" i="2" s="1"/>
  <c r="M138" i="2"/>
  <c r="M164" i="2" s="1"/>
  <c r="N138" i="2"/>
  <c r="N164" i="2" s="1"/>
  <c r="O138" i="2"/>
  <c r="O164" i="2" s="1"/>
  <c r="H138" i="2"/>
  <c r="H164" i="2" s="1"/>
  <c r="I117" i="2"/>
  <c r="J117" i="2"/>
  <c r="K117" i="2"/>
  <c r="L117" i="2"/>
  <c r="M117" i="2"/>
  <c r="N117" i="2"/>
  <c r="O117" i="2"/>
  <c r="H117" i="2"/>
  <c r="I96" i="2"/>
  <c r="I118" i="2" s="1"/>
  <c r="J96" i="2"/>
  <c r="J118" i="2" s="1"/>
  <c r="K96" i="2"/>
  <c r="K118" i="2" s="1"/>
  <c r="L96" i="2"/>
  <c r="L118" i="2" s="1"/>
  <c r="M96" i="2"/>
  <c r="M118" i="2" s="1"/>
  <c r="N96" i="2"/>
  <c r="O96" i="2"/>
  <c r="O118" i="2" s="1"/>
  <c r="H96" i="2"/>
  <c r="H118" i="2" s="1"/>
  <c r="I76" i="2"/>
  <c r="I77" i="2" s="1"/>
  <c r="J76" i="2"/>
  <c r="J77" i="2" s="1"/>
  <c r="K76" i="2"/>
  <c r="K77" i="2" s="1"/>
  <c r="L76" i="2"/>
  <c r="L77" i="2" s="1"/>
  <c r="M76" i="2"/>
  <c r="M77" i="2" s="1"/>
  <c r="N76" i="2"/>
  <c r="N77" i="2" s="1"/>
  <c r="O76" i="2"/>
  <c r="O77" i="2" s="1"/>
  <c r="H76" i="2"/>
  <c r="H77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H39" i="2"/>
  <c r="H40" i="2" s="1"/>
  <c r="N118" i="2" l="1"/>
  <c r="H250" i="2"/>
  <c r="N250" i="2"/>
  <c r="L250" i="2"/>
  <c r="J250" i="2"/>
  <c r="O250" i="2"/>
  <c r="M250" i="2"/>
  <c r="K250" i="2"/>
  <c r="I250" i="2"/>
  <c r="H416" i="2"/>
  <c r="O416" i="2"/>
  <c r="N416" i="2"/>
  <c r="M416" i="2"/>
  <c r="L416" i="2"/>
  <c r="K416" i="2"/>
  <c r="J416" i="2"/>
  <c r="I416" i="2"/>
  <c r="H378" i="2"/>
  <c r="L379" i="2" s="1"/>
  <c r="J119" i="2"/>
  <c r="L119" i="2"/>
  <c r="M379" i="2"/>
  <c r="K379" i="2"/>
  <c r="K119" i="2"/>
  <c r="M119" i="2" l="1"/>
  <c r="J78" i="2"/>
  <c r="L78" i="2"/>
  <c r="K165" i="2"/>
  <c r="L165" i="2"/>
  <c r="M165" i="2"/>
  <c r="J165" i="2"/>
  <c r="M78" i="2"/>
  <c r="K78" i="2"/>
  <c r="J41" i="2"/>
  <c r="K41" i="2"/>
  <c r="L41" i="2"/>
  <c r="L294" i="2"/>
  <c r="L417" i="2"/>
  <c r="L333" i="2"/>
  <c r="L251" i="2"/>
  <c r="M41" i="2"/>
  <c r="J417" i="2"/>
  <c r="J333" i="2"/>
  <c r="J251" i="2"/>
  <c r="J294" i="2"/>
  <c r="J379" i="2"/>
  <c r="M417" i="2"/>
  <c r="M333" i="2"/>
  <c r="M294" i="2"/>
  <c r="M251" i="2"/>
  <c r="K417" i="2"/>
  <c r="K333" i="2"/>
  <c r="K294" i="2"/>
  <c r="K251" i="2"/>
</calcChain>
</file>

<file path=xl/sharedStrings.xml><?xml version="1.0" encoding="utf-8"?>
<sst xmlns="http://schemas.openxmlformats.org/spreadsheetml/2006/main" count="550" uniqueCount="146">
  <si>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</si>
  <si>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</si>
  <si>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</si>
  <si>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</si>
  <si>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</si>
  <si>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</si>
  <si>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</si>
  <si>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</si>
  <si>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</si>
  <si>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</si>
  <si>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</si>
  <si>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</si>
  <si>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</si>
  <si>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</si>
  <si>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</si>
  <si>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</si>
  <si>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>Бутерброд с повидлом</t>
  </si>
  <si>
    <t>РЕКОМЕНДУЕМЫЙ ДОМАШНИЙ УЖИН</t>
  </si>
  <si>
    <t>Фрукты</t>
  </si>
  <si>
    <t>ВСЕГО ЗА ДЕНЬ:</t>
  </si>
  <si>
    <t>Соотношение Б:Ж:У</t>
  </si>
  <si>
    <t>Каша жидкая молочная "Геркулес"</t>
  </si>
  <si>
    <t>Хлеб пшеничный (порциями)</t>
  </si>
  <si>
    <t>Бутерброд с сыром</t>
  </si>
  <si>
    <t>Пюре из тыквы</t>
  </si>
  <si>
    <t>Чай с сахаром</t>
  </si>
  <si>
    <t>Какао с молоком</t>
  </si>
  <si>
    <t>Булочка "Витьба"</t>
  </si>
  <si>
    <t>Каша жидкая молочная манная</t>
  </si>
  <si>
    <t>Овощи, припущенные в молочном соусе</t>
  </si>
  <si>
    <t>150/5</t>
  </si>
  <si>
    <t>200/7</t>
  </si>
  <si>
    <t>Кисломолочный продукт</t>
  </si>
  <si>
    <t>Каша из тыквы</t>
  </si>
  <si>
    <t>ВТОРОЙ ЗАВТРАК</t>
  </si>
  <si>
    <t>УЖИН</t>
  </si>
  <si>
    <t>Кабачки тушенные</t>
  </si>
  <si>
    <t>Хлеб пшеничный</t>
  </si>
  <si>
    <t>ПОНЕДЕЛЬНИК</t>
  </si>
  <si>
    <t>1-ая неделя</t>
  </si>
  <si>
    <t xml:space="preserve">ОБЕД  </t>
  </si>
  <si>
    <t>Запеканка овощная</t>
  </si>
  <si>
    <t>ВТОРНИК</t>
  </si>
  <si>
    <t>Компот из свежих плодов (груши)</t>
  </si>
  <si>
    <t>ПЯТНИЦА</t>
  </si>
  <si>
    <t>ЧЕТВЕРГ</t>
  </si>
  <si>
    <t>СРЕДА</t>
  </si>
  <si>
    <t>Кисель из свежих яблок</t>
  </si>
  <si>
    <t xml:space="preserve">Сок    </t>
  </si>
  <si>
    <t>Биточки детские (из говядины)</t>
  </si>
  <si>
    <t>Голубцы овощные</t>
  </si>
  <si>
    <t>2-ая неделя</t>
  </si>
  <si>
    <t>Пудинг из тыквы и яблок</t>
  </si>
  <si>
    <t>Компот из свежих плодов (яблоки)</t>
  </si>
  <si>
    <t>Запеканка картофельная с овощами</t>
  </si>
  <si>
    <t>Компот из свежих плодов</t>
  </si>
  <si>
    <t xml:space="preserve">Суп молочный с крупой </t>
  </si>
  <si>
    <t>Сок</t>
  </si>
  <si>
    <t>Компот из плодов сушеных (изюма)</t>
  </si>
  <si>
    <t>Компот из смеси сухофруктов</t>
  </si>
  <si>
    <t xml:space="preserve">Компот из свежих плодов </t>
  </si>
  <si>
    <t>Пюре картофельное</t>
  </si>
  <si>
    <t>Каша вязкая молочная гречневая</t>
  </si>
  <si>
    <t>Каша жидкая молочная рисовая</t>
  </si>
  <si>
    <t>Сырники, запеченные со сметаной</t>
  </si>
  <si>
    <t>Отвар из шиповника</t>
  </si>
  <si>
    <t>200/4/15</t>
  </si>
  <si>
    <t xml:space="preserve">Какао с молоком  </t>
  </si>
  <si>
    <t>150/4</t>
  </si>
  <si>
    <t>Колбаса отварная</t>
  </si>
  <si>
    <t>Макароны с сыром</t>
  </si>
  <si>
    <t>Бутерброд с маслом</t>
  </si>
  <si>
    <t>60/4</t>
  </si>
  <si>
    <t>Капуста тушеная (белокочанная свежая)</t>
  </si>
  <si>
    <t>Вареники ленивые (с маслом сливочным)</t>
  </si>
  <si>
    <t>Омлет с сыром (с маслом сливочным)</t>
  </si>
  <si>
    <t xml:space="preserve">Пюре картофельное </t>
  </si>
  <si>
    <t>Суп картофельный с бобовыми (с говядиной отварной)</t>
  </si>
  <si>
    <t xml:space="preserve">Фрукты </t>
  </si>
  <si>
    <t>90/6</t>
  </si>
  <si>
    <t>200/15</t>
  </si>
  <si>
    <t>Борщ с картофелем (со сметаной и говядиной отварной)</t>
  </si>
  <si>
    <t>Примерный двухнедельный рацион на летне- осенний период для дошкольного учреждения с  12 - часовым режимом пребывания детей</t>
  </si>
  <si>
    <t>150/3</t>
  </si>
  <si>
    <t>200/4</t>
  </si>
  <si>
    <t>110/6</t>
  </si>
  <si>
    <t xml:space="preserve">Каша жидкая молочная пшенная </t>
  </si>
  <si>
    <t>Суп картофельный с бобовыми</t>
  </si>
  <si>
    <t>120/4</t>
  </si>
  <si>
    <t>140/6</t>
  </si>
  <si>
    <t>Борщ с картофелем (со сметаной)</t>
  </si>
  <si>
    <t>40/3</t>
  </si>
  <si>
    <t>Борщ с картофелем (со сметаной) (с говядиной отварной)</t>
  </si>
  <si>
    <t>Суп молочный с крупой</t>
  </si>
  <si>
    <t>120/3</t>
  </si>
  <si>
    <t xml:space="preserve">Суп картофельный с бобовыми </t>
  </si>
  <si>
    <t>Компот лимонный</t>
  </si>
  <si>
    <t>Чай ссахаром</t>
  </si>
  <si>
    <t xml:space="preserve">Кисель из сока </t>
  </si>
  <si>
    <t>Компот из изюма</t>
  </si>
  <si>
    <t>Колобки мясные</t>
  </si>
  <si>
    <t xml:space="preserve">Чай с молоком </t>
  </si>
  <si>
    <t>Овощи св. или овощи конс. порциями</t>
  </si>
  <si>
    <t>Картофель тушенный с овощами</t>
  </si>
  <si>
    <t xml:space="preserve">Рассольник Домашний (со сметаной) </t>
  </si>
  <si>
    <t xml:space="preserve">Котлета рыбная "Жемчужина" </t>
  </si>
  <si>
    <t>Салат из св.  или отв. овощей</t>
  </si>
  <si>
    <t>Суп картофельный с крупой</t>
  </si>
  <si>
    <t>Колбаски из птицы "Курочка ряба"</t>
  </si>
  <si>
    <t>Фрикадельки рыбные</t>
  </si>
  <si>
    <t xml:space="preserve">Биточки из говядины </t>
  </si>
  <si>
    <t>Сложный гарнир</t>
  </si>
  <si>
    <t xml:space="preserve">Чай с лимоном </t>
  </si>
  <si>
    <t>Яичная кашка</t>
  </si>
  <si>
    <t xml:space="preserve">Котлеты "Здоровье" </t>
  </si>
  <si>
    <t>Морковь тушеная</t>
  </si>
  <si>
    <t xml:space="preserve">Запеканка  из творога "Зебра" со сметаной </t>
  </si>
  <si>
    <t>140/15</t>
  </si>
  <si>
    <t>Запеканка  из творога "Зебра"</t>
  </si>
  <si>
    <t>Соус молочный</t>
  </si>
  <si>
    <t xml:space="preserve">Чай с сахаром </t>
  </si>
  <si>
    <t>Кисель из сока яблочного</t>
  </si>
  <si>
    <t>Драники по-домашнему (со сметаной)</t>
  </si>
  <si>
    <t xml:space="preserve"> </t>
  </si>
  <si>
    <t>Каша жидкая молочная "Дружба"</t>
  </si>
  <si>
    <t>Котлеты рыбные "Фантазия"</t>
  </si>
  <si>
    <t>Омлет натуральный (с маслом сливочным)</t>
  </si>
  <si>
    <t xml:space="preserve">Кофейный напиток с молоком </t>
  </si>
  <si>
    <t>Биточки из птицы "Сливочные"</t>
  </si>
  <si>
    <t>Суп картофельный с крупой (с говядиной отварной)</t>
  </si>
  <si>
    <t>Колбаски по - могилевски (с говядиной и свининой)</t>
  </si>
  <si>
    <t>Макаронные изделия отварные</t>
  </si>
  <si>
    <t>Чай с молоком</t>
  </si>
  <si>
    <t>120/13</t>
  </si>
  <si>
    <t>Мясные шарики из говядины</t>
  </si>
  <si>
    <t>Каша вязкая гречневая</t>
  </si>
  <si>
    <t>Картофель запеченый со сметаной и сыром</t>
  </si>
  <si>
    <t>130/15</t>
  </si>
  <si>
    <t>Овощи св. (порциями) или овощи конс. (порциями)</t>
  </si>
  <si>
    <t>Блины (с маслом сливочным)</t>
  </si>
  <si>
    <t>Сыр (порциями)</t>
  </si>
  <si>
    <t>Бабка картофельная "Новая" (со сметаной)</t>
  </si>
  <si>
    <t>Салат "Парус"  отв. овощей</t>
  </si>
  <si>
    <t>Салат из св. или отв. овощей</t>
  </si>
  <si>
    <t>Щи из свежей капусты (со сметаной)</t>
  </si>
  <si>
    <t>Запеканка из творога (с манной крупой) (со сметаной)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</si>
</sst>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3" borderId="0" xfId="0" applyFill="1"/>
    <xf numFmtId="0" fontId="2" fillId="0" borderId="1" xfId="0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3" xfId="1" applyFont="1" applyBorder="1" applyAlignment="1">
      <alignment vertical="center" wrapText="1"/>
    </xf>
    <xf numFmtId="164" fontId="5" fillId="0" borderId="5" xfId="1" applyFont="1" applyBorder="1" applyAlignment="1">
      <alignment vertical="center" wrapText="1"/>
    </xf>
    <xf numFmtId="164" fontId="5" fillId="0" borderId="4" xfId="1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8" fillId="0" borderId="3" xfId="1" applyFont="1" applyBorder="1" applyAlignment="1">
      <alignment horizontal="left" vertical="center" wrapText="1"/>
    </xf>
    <xf numFmtId="164" fontId="8" fillId="0" borderId="5" xfId="1" applyFont="1" applyBorder="1" applyAlignment="1">
      <alignment horizontal="left" vertical="center" wrapText="1"/>
    </xf>
    <xf numFmtId="164" fontId="8" fillId="0" borderId="4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27"/>
  <sheetViews>
    <sheetView tabSelected="1" zoomScale="80" zoomScaleNormal="80" workbookViewId="0">
      <selection activeCell="T12" sqref="T12"/>
    </sheetView>
  </sheetViews>
  <sheetFormatPr defaultRowHeight="15" x14ac:dyDescent="0.25"/>
  <cols>
    <col min="1" max="1" width="4.7109375" customWidth="1"/>
    <col min="2" max="4" width="9.140625" customWidth="1"/>
    <col min="5" max="5" width="28" customWidth="1"/>
    <col min="10" max="10" width="10.140625" customWidth="1"/>
    <col min="11" max="11" width="10" customWidth="1"/>
    <col min="12" max="13" width="11.42578125" bestFit="1" customWidth="1"/>
  </cols>
  <sheetData>
    <row r="1" spans="2:15" ht="45.75" customHeight="1" x14ac:dyDescent="0.3">
      <c r="B1" s="99" t="s">
        <v>82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3" spans="2:15" x14ac:dyDescent="0.25">
      <c r="B3" s="140" t="s">
        <v>38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x14ac:dyDescent="0.25">
      <c r="B4" s="76" t="s">
        <v>39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5" ht="15" customHeight="1" x14ac:dyDescent="0.25">
      <c r="B5" s="118" t="s">
        <v>0</v>
      </c>
      <c r="C5" s="119"/>
      <c r="D5" s="119"/>
      <c r="E5" s="120"/>
      <c r="F5" s="84" t="s">
        <v>1</v>
      </c>
      <c r="G5" s="86"/>
      <c r="H5" s="84" t="s">
        <v>2</v>
      </c>
      <c r="I5" s="86"/>
      <c r="J5" s="84" t="s">
        <v>3</v>
      </c>
      <c r="K5" s="86"/>
      <c r="L5" s="84" t="s">
        <v>4</v>
      </c>
      <c r="M5" s="86"/>
      <c r="N5" s="84" t="s">
        <v>5</v>
      </c>
      <c r="O5" s="86"/>
    </row>
    <row r="6" spans="2:15" x14ac:dyDescent="0.25">
      <c r="B6" s="121"/>
      <c r="C6" s="122"/>
      <c r="D6" s="122"/>
      <c r="E6" s="123"/>
      <c r="F6" s="39" t="s">
        <v>6</v>
      </c>
      <c r="G6" s="39" t="s">
        <v>7</v>
      </c>
      <c r="H6" s="39" t="s">
        <v>6</v>
      </c>
      <c r="I6" s="39" t="s">
        <v>7</v>
      </c>
      <c r="J6" s="39" t="s">
        <v>6</v>
      </c>
      <c r="K6" s="39" t="s">
        <v>7</v>
      </c>
      <c r="L6" s="39" t="s">
        <v>6</v>
      </c>
      <c r="M6" s="39" t="s">
        <v>7</v>
      </c>
      <c r="N6" s="39" t="s">
        <v>6</v>
      </c>
      <c r="O6" s="39" t="s">
        <v>7</v>
      </c>
    </row>
    <row r="7" spans="2:15" ht="15" customHeight="1" x14ac:dyDescent="0.25">
      <c r="B7" s="84" t="s">
        <v>8</v>
      </c>
      <c r="C7" s="85"/>
      <c r="D7" s="85"/>
      <c r="E7" s="86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" customHeight="1" x14ac:dyDescent="0.25">
      <c r="B8" s="87" t="s">
        <v>70</v>
      </c>
      <c r="C8" s="88"/>
      <c r="D8" s="88"/>
      <c r="E8" s="89"/>
      <c r="F8" s="28">
        <v>130</v>
      </c>
      <c r="G8" s="28">
        <v>150</v>
      </c>
      <c r="H8" s="27">
        <v>6.66</v>
      </c>
      <c r="I8" s="27">
        <v>7.69</v>
      </c>
      <c r="J8" s="27">
        <v>5.92</v>
      </c>
      <c r="K8" s="27">
        <v>6.83</v>
      </c>
      <c r="L8" s="27">
        <v>26.51</v>
      </c>
      <c r="M8" s="27">
        <v>30.6</v>
      </c>
      <c r="N8" s="27">
        <v>188.18</v>
      </c>
      <c r="O8" s="27">
        <v>217.22</v>
      </c>
    </row>
    <row r="9" spans="2:15" ht="15" customHeight="1" x14ac:dyDescent="0.25">
      <c r="B9" s="87" t="s">
        <v>67</v>
      </c>
      <c r="C9" s="88"/>
      <c r="D9" s="88"/>
      <c r="E9" s="89"/>
      <c r="F9" s="28">
        <v>130</v>
      </c>
      <c r="G9" s="28">
        <v>200</v>
      </c>
      <c r="H9" s="27">
        <v>2.52</v>
      </c>
      <c r="I9" s="27">
        <v>3.87</v>
      </c>
      <c r="J9" s="27">
        <v>2.02</v>
      </c>
      <c r="K9" s="27">
        <v>3.1</v>
      </c>
      <c r="L9" s="27">
        <v>16.36</v>
      </c>
      <c r="M9" s="27">
        <v>25.17</v>
      </c>
      <c r="N9" s="27">
        <v>94.48</v>
      </c>
      <c r="O9" s="27">
        <v>145.36000000000001</v>
      </c>
    </row>
    <row r="10" spans="2:15" ht="13.5" customHeight="1" x14ac:dyDescent="0.25">
      <c r="B10" s="87" t="s">
        <v>9</v>
      </c>
      <c r="C10" s="88"/>
      <c r="D10" s="88"/>
      <c r="E10" s="89"/>
      <c r="F10" s="28">
        <v>20</v>
      </c>
      <c r="G10" s="28">
        <v>20</v>
      </c>
      <c r="H10" s="27">
        <v>1.5</v>
      </c>
      <c r="I10" s="27">
        <v>1.5</v>
      </c>
      <c r="J10" s="27">
        <v>2.36</v>
      </c>
      <c r="K10" s="27">
        <v>2.36</v>
      </c>
      <c r="L10" s="27">
        <v>14.98</v>
      </c>
      <c r="M10" s="27">
        <v>14.98</v>
      </c>
      <c r="N10" s="27">
        <v>83.42</v>
      </c>
      <c r="O10" s="27">
        <v>83.42</v>
      </c>
    </row>
    <row r="11" spans="2:15" x14ac:dyDescent="0.25">
      <c r="B11" s="106" t="s">
        <v>10</v>
      </c>
      <c r="C11" s="107"/>
      <c r="D11" s="107"/>
      <c r="E11" s="108"/>
      <c r="F11" s="23">
        <v>0.22</v>
      </c>
      <c r="G11" s="23">
        <v>0.23</v>
      </c>
      <c r="H11" s="39">
        <f>H8+H9+H10</f>
        <v>10.68</v>
      </c>
      <c r="I11" s="39">
        <f t="shared" ref="I11:O11" si="0">I8+I9+I10</f>
        <v>13.06</v>
      </c>
      <c r="J11" s="39">
        <f t="shared" si="0"/>
        <v>10.299999999999999</v>
      </c>
      <c r="K11" s="39">
        <f t="shared" si="0"/>
        <v>12.29</v>
      </c>
      <c r="L11" s="39">
        <f t="shared" si="0"/>
        <v>57.850000000000009</v>
      </c>
      <c r="M11" s="39">
        <f t="shared" si="0"/>
        <v>70.75</v>
      </c>
      <c r="N11" s="39">
        <f t="shared" si="0"/>
        <v>366.08000000000004</v>
      </c>
      <c r="O11" s="39">
        <f t="shared" si="0"/>
        <v>446.00000000000006</v>
      </c>
    </row>
    <row r="12" spans="2:15" ht="15" customHeight="1" x14ac:dyDescent="0.25">
      <c r="B12" s="90" t="s">
        <v>34</v>
      </c>
      <c r="C12" s="91"/>
      <c r="D12" s="91"/>
      <c r="E12" s="92"/>
      <c r="F12" s="40"/>
      <c r="G12" s="40"/>
      <c r="H12" s="39"/>
      <c r="I12" s="39"/>
      <c r="J12" s="39"/>
      <c r="K12" s="39"/>
      <c r="L12" s="39"/>
      <c r="M12" s="39"/>
      <c r="N12" s="39"/>
      <c r="O12" s="39"/>
    </row>
    <row r="13" spans="2:15" x14ac:dyDescent="0.25">
      <c r="B13" s="87" t="s">
        <v>57</v>
      </c>
      <c r="C13" s="88"/>
      <c r="D13" s="88"/>
      <c r="E13" s="89"/>
      <c r="F13" s="28">
        <v>80</v>
      </c>
      <c r="G13" s="28">
        <v>100</v>
      </c>
      <c r="H13" s="27">
        <v>0.56000000000000005</v>
      </c>
      <c r="I13" s="27">
        <v>0.7</v>
      </c>
      <c r="J13" s="27">
        <v>0.08</v>
      </c>
      <c r="K13" s="27">
        <v>0.1</v>
      </c>
      <c r="L13" s="27">
        <v>10.56</v>
      </c>
      <c r="M13" s="27">
        <v>13.2</v>
      </c>
      <c r="N13" s="27">
        <v>48</v>
      </c>
      <c r="O13" s="27">
        <v>60</v>
      </c>
    </row>
    <row r="14" spans="2:15" x14ac:dyDescent="0.25">
      <c r="B14" s="106" t="s">
        <v>10</v>
      </c>
      <c r="C14" s="107"/>
      <c r="D14" s="107"/>
      <c r="E14" s="108"/>
      <c r="F14" s="23">
        <v>0.04</v>
      </c>
      <c r="G14" s="23">
        <v>0.04</v>
      </c>
      <c r="H14" s="39">
        <f>H13</f>
        <v>0.56000000000000005</v>
      </c>
      <c r="I14" s="39">
        <f t="shared" ref="I14:O14" si="1">I13</f>
        <v>0.7</v>
      </c>
      <c r="J14" s="39">
        <f t="shared" si="1"/>
        <v>0.08</v>
      </c>
      <c r="K14" s="39">
        <f t="shared" si="1"/>
        <v>0.1</v>
      </c>
      <c r="L14" s="39">
        <f t="shared" si="1"/>
        <v>10.56</v>
      </c>
      <c r="M14" s="39">
        <f t="shared" si="1"/>
        <v>13.2</v>
      </c>
      <c r="N14" s="39">
        <f t="shared" si="1"/>
        <v>48</v>
      </c>
      <c r="O14" s="39">
        <f t="shared" si="1"/>
        <v>60</v>
      </c>
    </row>
    <row r="15" spans="2:15" x14ac:dyDescent="0.25">
      <c r="B15" s="90" t="s">
        <v>11</v>
      </c>
      <c r="C15" s="91"/>
      <c r="D15" s="91"/>
      <c r="E15" s="92"/>
      <c r="F15" s="24"/>
      <c r="G15" s="24"/>
      <c r="H15" s="1"/>
      <c r="I15" s="1"/>
      <c r="J15" s="1"/>
      <c r="K15" s="1"/>
      <c r="L15" s="1"/>
      <c r="M15" s="1"/>
      <c r="N15" s="1"/>
      <c r="O15" s="1"/>
    </row>
    <row r="16" spans="2:15" ht="15" customHeight="1" x14ac:dyDescent="0.25">
      <c r="B16" s="87" t="s">
        <v>138</v>
      </c>
      <c r="C16" s="88"/>
      <c r="D16" s="88"/>
      <c r="E16" s="89"/>
      <c r="F16" s="22">
        <v>50</v>
      </c>
      <c r="G16" s="22">
        <v>60</v>
      </c>
      <c r="H16" s="12">
        <v>1.1000000000000001</v>
      </c>
      <c r="I16" s="12">
        <v>1.32</v>
      </c>
      <c r="J16" s="12">
        <v>0.2</v>
      </c>
      <c r="K16" s="12">
        <v>0.24</v>
      </c>
      <c r="L16" s="12">
        <v>5.6</v>
      </c>
      <c r="M16" s="12">
        <v>6.72</v>
      </c>
      <c r="N16" s="12">
        <v>29</v>
      </c>
      <c r="O16" s="12">
        <v>34.799999999999997</v>
      </c>
    </row>
    <row r="17" spans="2:19" ht="14.25" customHeight="1" x14ac:dyDescent="0.25">
      <c r="B17" s="87" t="s">
        <v>56</v>
      </c>
      <c r="C17" s="88"/>
      <c r="D17" s="88"/>
      <c r="E17" s="89"/>
      <c r="F17" s="28">
        <v>150</v>
      </c>
      <c r="G17" s="28">
        <v>200</v>
      </c>
      <c r="H17" s="27">
        <v>4.5999999999999996</v>
      </c>
      <c r="I17" s="27">
        <v>6.14</v>
      </c>
      <c r="J17" s="27">
        <v>4.6500000000000004</v>
      </c>
      <c r="K17" s="27">
        <v>6.19</v>
      </c>
      <c r="L17" s="27">
        <v>12.84</v>
      </c>
      <c r="M17" s="27">
        <v>17.13</v>
      </c>
      <c r="N17" s="27">
        <v>112.39</v>
      </c>
      <c r="O17" s="27">
        <v>149.84</v>
      </c>
    </row>
    <row r="18" spans="2:19" ht="14.25" customHeight="1" x14ac:dyDescent="0.25">
      <c r="B18" s="87" t="s">
        <v>100</v>
      </c>
      <c r="C18" s="88"/>
      <c r="D18" s="88"/>
      <c r="E18" s="89"/>
      <c r="F18" s="26">
        <v>50</v>
      </c>
      <c r="G18" s="26">
        <v>70</v>
      </c>
      <c r="H18" s="13">
        <v>8.82</v>
      </c>
      <c r="I18" s="13">
        <v>12.95</v>
      </c>
      <c r="J18" s="13">
        <v>9.1199999999999992</v>
      </c>
      <c r="K18" s="13">
        <v>12.76</v>
      </c>
      <c r="L18" s="13">
        <v>7.79</v>
      </c>
      <c r="M18" s="13">
        <v>10.91</v>
      </c>
      <c r="N18" s="13">
        <v>149.13999999999999</v>
      </c>
      <c r="O18" s="13">
        <v>208.79</v>
      </c>
    </row>
    <row r="19" spans="2:19" ht="15" customHeight="1" x14ac:dyDescent="0.25">
      <c r="B19" s="87" t="s">
        <v>12</v>
      </c>
      <c r="C19" s="88"/>
      <c r="D19" s="88"/>
      <c r="E19" s="89"/>
      <c r="F19" s="28">
        <v>100</v>
      </c>
      <c r="G19" s="28">
        <v>150</v>
      </c>
      <c r="H19" s="27">
        <v>2.08</v>
      </c>
      <c r="I19" s="27">
        <v>3.11</v>
      </c>
      <c r="J19" s="27">
        <v>2.08</v>
      </c>
      <c r="K19" s="27">
        <v>3.12</v>
      </c>
      <c r="L19" s="27">
        <v>12.84</v>
      </c>
      <c r="M19" s="27">
        <v>19.25</v>
      </c>
      <c r="N19" s="27">
        <v>82.28</v>
      </c>
      <c r="O19" s="27">
        <v>123.4</v>
      </c>
      <c r="S19" s="19"/>
    </row>
    <row r="20" spans="2:19" ht="15" customHeight="1" x14ac:dyDescent="0.25">
      <c r="B20" s="87" t="s">
        <v>47</v>
      </c>
      <c r="C20" s="88"/>
      <c r="D20" s="88"/>
      <c r="E20" s="89"/>
      <c r="F20" s="26">
        <v>150</v>
      </c>
      <c r="G20" s="26">
        <v>180</v>
      </c>
      <c r="H20" s="27">
        <v>0.1</v>
      </c>
      <c r="I20" s="27">
        <v>0.12</v>
      </c>
      <c r="J20" s="27">
        <v>0.09</v>
      </c>
      <c r="K20" s="27">
        <v>0.11</v>
      </c>
      <c r="L20" s="27">
        <v>15.87</v>
      </c>
      <c r="M20" s="27">
        <v>26.24</v>
      </c>
      <c r="N20" s="27">
        <v>65.209999999999994</v>
      </c>
      <c r="O20" s="27">
        <v>107.05</v>
      </c>
    </row>
    <row r="21" spans="2:19" ht="15" customHeight="1" x14ac:dyDescent="0.25">
      <c r="B21" s="87" t="s">
        <v>13</v>
      </c>
      <c r="C21" s="88"/>
      <c r="D21" s="88"/>
      <c r="E21" s="89"/>
      <c r="F21" s="28">
        <v>30</v>
      </c>
      <c r="G21" s="28">
        <v>60</v>
      </c>
      <c r="H21" s="27">
        <v>1.98</v>
      </c>
      <c r="I21" s="27">
        <v>3.96</v>
      </c>
      <c r="J21" s="27">
        <v>0.36</v>
      </c>
      <c r="K21" s="27">
        <v>0.72</v>
      </c>
      <c r="L21" s="27">
        <v>10.02</v>
      </c>
      <c r="M21" s="27">
        <v>20.04</v>
      </c>
      <c r="N21" s="27">
        <v>52.2</v>
      </c>
      <c r="O21" s="27">
        <v>104.4</v>
      </c>
    </row>
    <row r="22" spans="2:19" x14ac:dyDescent="0.25">
      <c r="B22" s="106" t="s">
        <v>10</v>
      </c>
      <c r="C22" s="107"/>
      <c r="D22" s="107"/>
      <c r="E22" s="108"/>
      <c r="F22" s="23">
        <v>0.3</v>
      </c>
      <c r="G22" s="23">
        <v>0.31</v>
      </c>
      <c r="H22" s="39">
        <f>H16+H17+H18+H19+H20+H21</f>
        <v>18.680000000000003</v>
      </c>
      <c r="I22" s="39">
        <f t="shared" ref="I22:O22" si="2">I16+I17+I18+I19+I20+I21</f>
        <v>27.6</v>
      </c>
      <c r="J22" s="39">
        <f t="shared" si="2"/>
        <v>16.499999999999996</v>
      </c>
      <c r="K22" s="39">
        <f t="shared" si="2"/>
        <v>23.14</v>
      </c>
      <c r="L22" s="39">
        <f t="shared" si="2"/>
        <v>64.959999999999994</v>
      </c>
      <c r="M22" s="39">
        <f t="shared" si="2"/>
        <v>100.28999999999999</v>
      </c>
      <c r="N22" s="39">
        <f t="shared" si="2"/>
        <v>490.21999999999991</v>
      </c>
      <c r="O22" s="39">
        <f t="shared" si="2"/>
        <v>728.27999999999986</v>
      </c>
    </row>
    <row r="23" spans="2:19" ht="15" customHeight="1" x14ac:dyDescent="0.25">
      <c r="B23" s="90" t="s">
        <v>14</v>
      </c>
      <c r="C23" s="91"/>
      <c r="D23" s="91"/>
      <c r="E23" s="92"/>
      <c r="F23" s="28"/>
      <c r="G23" s="28"/>
      <c r="H23" s="27"/>
      <c r="I23" s="27"/>
      <c r="J23" s="27"/>
      <c r="K23" s="27"/>
      <c r="L23" s="27"/>
      <c r="M23" s="27"/>
      <c r="N23" s="27"/>
      <c r="O23" s="27"/>
    </row>
    <row r="24" spans="2:19" ht="15" customHeight="1" x14ac:dyDescent="0.25">
      <c r="B24" s="87" t="s">
        <v>32</v>
      </c>
      <c r="C24" s="88"/>
      <c r="D24" s="88"/>
      <c r="E24" s="89"/>
      <c r="F24" s="28">
        <v>150</v>
      </c>
      <c r="G24" s="28">
        <v>150</v>
      </c>
      <c r="H24" s="27">
        <v>4.3499999999999996</v>
      </c>
      <c r="I24" s="27">
        <v>4.3499999999999996</v>
      </c>
      <c r="J24" s="27">
        <v>4.8</v>
      </c>
      <c r="K24" s="27">
        <v>4.8</v>
      </c>
      <c r="L24" s="27">
        <v>6</v>
      </c>
      <c r="M24" s="27">
        <v>6</v>
      </c>
      <c r="N24" s="27">
        <v>88.5</v>
      </c>
      <c r="O24" s="27">
        <v>88.5</v>
      </c>
    </row>
    <row r="25" spans="2:19" ht="15" customHeight="1" x14ac:dyDescent="0.25">
      <c r="B25" s="87" t="s">
        <v>22</v>
      </c>
      <c r="C25" s="88"/>
      <c r="D25" s="88"/>
      <c r="E25" s="89"/>
      <c r="F25" s="28">
        <v>20</v>
      </c>
      <c r="G25" s="28">
        <v>20</v>
      </c>
      <c r="H25" s="27">
        <v>2.08</v>
      </c>
      <c r="I25" s="27">
        <v>2.08</v>
      </c>
      <c r="J25" s="27">
        <v>0.68</v>
      </c>
      <c r="K25" s="27">
        <v>0.68</v>
      </c>
      <c r="L25" s="27">
        <v>9.9</v>
      </c>
      <c r="M25" s="27">
        <v>9.9</v>
      </c>
      <c r="N25" s="27">
        <v>54</v>
      </c>
      <c r="O25" s="27">
        <v>54</v>
      </c>
    </row>
    <row r="26" spans="2:19" s="20" customFormat="1" ht="15" customHeight="1" x14ac:dyDescent="0.25">
      <c r="B26" s="87" t="s">
        <v>78</v>
      </c>
      <c r="C26" s="88"/>
      <c r="D26" s="88"/>
      <c r="E26" s="89"/>
      <c r="F26" s="28">
        <v>150</v>
      </c>
      <c r="G26" s="28">
        <v>180</v>
      </c>
      <c r="H26" s="27">
        <v>0.6</v>
      </c>
      <c r="I26" s="27">
        <v>0.72</v>
      </c>
      <c r="J26" s="27">
        <v>0.6</v>
      </c>
      <c r="K26" s="27">
        <v>0.72</v>
      </c>
      <c r="L26" s="27">
        <v>14.7</v>
      </c>
      <c r="M26" s="27">
        <v>17.64</v>
      </c>
      <c r="N26" s="27">
        <v>70.5</v>
      </c>
      <c r="O26" s="27">
        <v>84.6</v>
      </c>
    </row>
    <row r="27" spans="2:19" x14ac:dyDescent="0.25">
      <c r="B27" s="106" t="s">
        <v>10</v>
      </c>
      <c r="C27" s="107"/>
      <c r="D27" s="107"/>
      <c r="E27" s="108"/>
      <c r="F27" s="23">
        <v>0.12</v>
      </c>
      <c r="G27" s="23">
        <v>0.13</v>
      </c>
      <c r="H27" s="39">
        <f>H24+H25+H26</f>
        <v>7.0299999999999994</v>
      </c>
      <c r="I27" s="39">
        <f t="shared" ref="I27:O27" si="3">I24+I25+I26</f>
        <v>7.1499999999999995</v>
      </c>
      <c r="J27" s="39">
        <f t="shared" si="3"/>
        <v>6.0799999999999992</v>
      </c>
      <c r="K27" s="39">
        <f t="shared" si="3"/>
        <v>6.1999999999999993</v>
      </c>
      <c r="L27" s="39">
        <f t="shared" si="3"/>
        <v>30.6</v>
      </c>
      <c r="M27" s="39">
        <f t="shared" si="3"/>
        <v>33.54</v>
      </c>
      <c r="N27" s="39">
        <f t="shared" si="3"/>
        <v>213</v>
      </c>
      <c r="O27" s="39">
        <f t="shared" si="3"/>
        <v>227.1</v>
      </c>
    </row>
    <row r="28" spans="2:19" x14ac:dyDescent="0.25">
      <c r="B28" s="90" t="s">
        <v>35</v>
      </c>
      <c r="C28" s="91"/>
      <c r="D28" s="91"/>
      <c r="E28" s="92"/>
      <c r="F28" s="28"/>
      <c r="G28" s="28"/>
      <c r="H28" s="27"/>
      <c r="I28" s="27"/>
      <c r="J28" s="27"/>
      <c r="K28" s="27"/>
      <c r="L28" s="27"/>
      <c r="M28" s="27"/>
      <c r="N28" s="27"/>
      <c r="O28" s="27"/>
    </row>
    <row r="29" spans="2:19" ht="15" customHeight="1" x14ac:dyDescent="0.25">
      <c r="B29" s="87" t="s">
        <v>138</v>
      </c>
      <c r="C29" s="88"/>
      <c r="D29" s="88"/>
      <c r="E29" s="89"/>
      <c r="F29" s="51">
        <v>40</v>
      </c>
      <c r="G29" s="51">
        <v>50</v>
      </c>
      <c r="H29" s="51">
        <v>0.28000000000000003</v>
      </c>
      <c r="I29" s="51">
        <v>0.36</v>
      </c>
      <c r="J29" s="51">
        <v>0.04</v>
      </c>
      <c r="K29" s="51">
        <v>0.05</v>
      </c>
      <c r="L29" s="51">
        <v>1.56</v>
      </c>
      <c r="M29" s="51">
        <v>1.96</v>
      </c>
      <c r="N29" s="51">
        <v>7.63</v>
      </c>
      <c r="O29" s="51">
        <v>9.5399999999999991</v>
      </c>
    </row>
    <row r="30" spans="2:19" ht="15" customHeight="1" x14ac:dyDescent="0.25">
      <c r="B30" s="87" t="s">
        <v>103</v>
      </c>
      <c r="C30" s="88"/>
      <c r="D30" s="88"/>
      <c r="E30" s="88"/>
      <c r="F30" s="52">
        <v>120</v>
      </c>
      <c r="G30" s="52">
        <v>160</v>
      </c>
      <c r="H30" s="52">
        <v>2.5</v>
      </c>
      <c r="I30" s="52">
        <v>3.3</v>
      </c>
      <c r="J30" s="52">
        <v>7.4</v>
      </c>
      <c r="K30" s="52">
        <v>11.8</v>
      </c>
      <c r="L30" s="52">
        <v>18.7</v>
      </c>
      <c r="M30" s="52">
        <v>21.8</v>
      </c>
      <c r="N30" s="52">
        <v>181.1</v>
      </c>
      <c r="O30" s="52">
        <v>231.5</v>
      </c>
    </row>
    <row r="31" spans="2:19" ht="17.25" customHeight="1" x14ac:dyDescent="0.25">
      <c r="B31" s="87" t="s">
        <v>13</v>
      </c>
      <c r="C31" s="88"/>
      <c r="D31" s="88"/>
      <c r="E31" s="89"/>
      <c r="F31" s="59">
        <v>20</v>
      </c>
      <c r="G31" s="59">
        <v>30</v>
      </c>
      <c r="H31" s="50">
        <v>1.32</v>
      </c>
      <c r="I31" s="50">
        <v>1.98</v>
      </c>
      <c r="J31" s="50">
        <v>0.24</v>
      </c>
      <c r="K31" s="50">
        <v>0.36</v>
      </c>
      <c r="L31" s="50">
        <v>6.68</v>
      </c>
      <c r="M31" s="50">
        <v>10.02</v>
      </c>
      <c r="N31" s="50">
        <v>34.799999999999997</v>
      </c>
      <c r="O31" s="50">
        <v>52.2</v>
      </c>
    </row>
    <row r="32" spans="2:19" ht="15" customHeight="1" x14ac:dyDescent="0.25">
      <c r="B32" s="87" t="s">
        <v>22</v>
      </c>
      <c r="C32" s="88"/>
      <c r="D32" s="88"/>
      <c r="E32" s="89"/>
      <c r="F32" s="28">
        <v>20</v>
      </c>
      <c r="G32" s="28">
        <v>20</v>
      </c>
      <c r="H32" s="27">
        <v>2.08</v>
      </c>
      <c r="I32" s="27">
        <v>2.08</v>
      </c>
      <c r="J32" s="27">
        <v>0.68</v>
      </c>
      <c r="K32" s="27">
        <v>0.68</v>
      </c>
      <c r="L32" s="27">
        <v>9.9</v>
      </c>
      <c r="M32" s="27">
        <v>9.9</v>
      </c>
      <c r="N32" s="27">
        <v>54</v>
      </c>
      <c r="O32" s="27">
        <v>54</v>
      </c>
    </row>
    <row r="33" spans="2:15" ht="14.25" customHeight="1" x14ac:dyDescent="0.25">
      <c r="B33" s="87" t="s">
        <v>25</v>
      </c>
      <c r="C33" s="88"/>
      <c r="D33" s="88"/>
      <c r="E33" s="89"/>
      <c r="F33" s="28">
        <v>130</v>
      </c>
      <c r="G33" s="28"/>
      <c r="H33" s="27">
        <v>0.02</v>
      </c>
      <c r="I33" s="27"/>
      <c r="J33" s="27">
        <v>0.01</v>
      </c>
      <c r="K33" s="27"/>
      <c r="L33" s="27">
        <v>7.5</v>
      </c>
      <c r="M33" s="27"/>
      <c r="N33" s="27">
        <v>30.13</v>
      </c>
      <c r="O33" s="27"/>
    </row>
    <row r="34" spans="2:15" ht="14.25" customHeight="1" x14ac:dyDescent="0.25">
      <c r="B34" s="87" t="s">
        <v>101</v>
      </c>
      <c r="C34" s="88"/>
      <c r="D34" s="88"/>
      <c r="E34" s="89"/>
      <c r="F34" s="28"/>
      <c r="G34" s="28">
        <v>180</v>
      </c>
      <c r="H34" s="27"/>
      <c r="I34" s="27">
        <v>3.18</v>
      </c>
      <c r="J34" s="27"/>
      <c r="K34" s="27">
        <v>2.71</v>
      </c>
      <c r="L34" s="27"/>
      <c r="M34" s="27">
        <v>16.87</v>
      </c>
      <c r="N34" s="27"/>
      <c r="O34" s="27">
        <v>105.38</v>
      </c>
    </row>
    <row r="35" spans="2:15" x14ac:dyDescent="0.25">
      <c r="B35" s="73" t="s">
        <v>10</v>
      </c>
      <c r="C35" s="74"/>
      <c r="D35" s="74"/>
      <c r="E35" s="75"/>
      <c r="F35" s="3">
        <v>0.26</v>
      </c>
      <c r="G35" s="3">
        <v>0.23</v>
      </c>
      <c r="H35" s="39">
        <f>H29+H30+H31+H32+H33+H34</f>
        <v>6.2</v>
      </c>
      <c r="I35" s="39">
        <f t="shared" ref="I35:O35" si="4">I29+I30+I31+I32+I33+I34</f>
        <v>10.9</v>
      </c>
      <c r="J35" s="39">
        <f t="shared" si="4"/>
        <v>8.370000000000001</v>
      </c>
      <c r="K35" s="39">
        <f t="shared" si="4"/>
        <v>15.600000000000001</v>
      </c>
      <c r="L35" s="39">
        <f>L29+L30+L31+L33+L34</f>
        <v>34.44</v>
      </c>
      <c r="M35" s="39">
        <f>M29+M30+M31+M33+M34</f>
        <v>50.650000000000006</v>
      </c>
      <c r="N35" s="39">
        <f t="shared" si="4"/>
        <v>307.65999999999997</v>
      </c>
      <c r="O35" s="39">
        <f t="shared" si="4"/>
        <v>452.62</v>
      </c>
    </row>
    <row r="36" spans="2:15" ht="15" customHeight="1" x14ac:dyDescent="0.25">
      <c r="B36" s="84" t="s">
        <v>17</v>
      </c>
      <c r="C36" s="85"/>
      <c r="D36" s="85"/>
      <c r="E36" s="85"/>
      <c r="F36" s="86"/>
      <c r="G36" s="27"/>
      <c r="H36" s="27"/>
      <c r="I36" s="27"/>
      <c r="J36" s="27"/>
      <c r="K36" s="27"/>
      <c r="L36" s="27"/>
      <c r="M36" s="27"/>
      <c r="N36" s="27"/>
      <c r="O36" s="27"/>
    </row>
    <row r="37" spans="2:15" ht="15" customHeight="1" x14ac:dyDescent="0.25">
      <c r="B37" s="81" t="s">
        <v>36</v>
      </c>
      <c r="C37" s="82"/>
      <c r="D37" s="82"/>
      <c r="E37" s="83"/>
      <c r="F37" s="27">
        <v>120</v>
      </c>
      <c r="G37" s="27">
        <v>150</v>
      </c>
      <c r="H37" s="27">
        <v>1.62</v>
      </c>
      <c r="I37" s="27">
        <v>2.0299999999999998</v>
      </c>
      <c r="J37" s="27">
        <v>0.83</v>
      </c>
      <c r="K37" s="27">
        <v>1.04</v>
      </c>
      <c r="L37" s="27">
        <v>2.0499999999999998</v>
      </c>
      <c r="M37" s="27">
        <v>2.56</v>
      </c>
      <c r="N37" s="27">
        <v>28.48</v>
      </c>
      <c r="O37" s="27">
        <v>35.6</v>
      </c>
    </row>
    <row r="38" spans="2:15" ht="15" customHeight="1" x14ac:dyDescent="0.25">
      <c r="B38" s="81" t="s">
        <v>37</v>
      </c>
      <c r="C38" s="82"/>
      <c r="D38" s="82"/>
      <c r="E38" s="83"/>
      <c r="F38" s="27">
        <v>20</v>
      </c>
      <c r="G38" s="27">
        <v>20</v>
      </c>
      <c r="H38" s="27">
        <v>2.08</v>
      </c>
      <c r="I38" s="27">
        <v>2.08</v>
      </c>
      <c r="J38" s="27">
        <v>0.68</v>
      </c>
      <c r="K38" s="27">
        <v>0.68</v>
      </c>
      <c r="L38" s="27">
        <v>9.9</v>
      </c>
      <c r="M38" s="27">
        <v>9.9</v>
      </c>
      <c r="N38" s="27">
        <v>54</v>
      </c>
      <c r="O38" s="27">
        <v>54</v>
      </c>
    </row>
    <row r="39" spans="2:15" x14ac:dyDescent="0.25">
      <c r="B39" s="73" t="s">
        <v>10</v>
      </c>
      <c r="C39" s="74"/>
      <c r="D39" s="74"/>
      <c r="E39" s="75"/>
      <c r="F39" s="3">
        <v>0.06</v>
      </c>
      <c r="G39" s="3">
        <v>0.06</v>
      </c>
      <c r="H39" s="39">
        <f>H37+H38</f>
        <v>3.7</v>
      </c>
      <c r="I39" s="39">
        <f t="shared" ref="I39:O39" si="5">I37+I38</f>
        <v>4.1099999999999994</v>
      </c>
      <c r="J39" s="39">
        <f t="shared" si="5"/>
        <v>1.51</v>
      </c>
      <c r="K39" s="39">
        <f t="shared" si="5"/>
        <v>1.7200000000000002</v>
      </c>
      <c r="L39" s="39">
        <f t="shared" si="5"/>
        <v>11.95</v>
      </c>
      <c r="M39" s="39">
        <f t="shared" si="5"/>
        <v>12.46</v>
      </c>
      <c r="N39" s="39">
        <f t="shared" si="5"/>
        <v>82.48</v>
      </c>
      <c r="O39" s="39">
        <f t="shared" si="5"/>
        <v>89.6</v>
      </c>
    </row>
    <row r="40" spans="2:15" ht="15" customHeight="1" x14ac:dyDescent="0.25">
      <c r="B40" s="73" t="s">
        <v>19</v>
      </c>
      <c r="C40" s="74"/>
      <c r="D40" s="74"/>
      <c r="E40" s="75"/>
      <c r="F40" s="3">
        <v>1</v>
      </c>
      <c r="G40" s="3">
        <v>1</v>
      </c>
      <c r="H40" s="39">
        <f t="shared" ref="H40:O40" si="6">H11+H14+H22+H27+H35+H39</f>
        <v>46.850000000000009</v>
      </c>
      <c r="I40" s="39">
        <f t="shared" si="6"/>
        <v>63.519999999999996</v>
      </c>
      <c r="J40" s="39">
        <f t="shared" si="6"/>
        <v>42.839999999999996</v>
      </c>
      <c r="K40" s="39">
        <f t="shared" si="6"/>
        <v>59.050000000000004</v>
      </c>
      <c r="L40" s="30">
        <f t="shared" si="6"/>
        <v>210.35999999999999</v>
      </c>
      <c r="M40" s="30">
        <f t="shared" si="6"/>
        <v>280.89</v>
      </c>
      <c r="N40" s="40">
        <f t="shared" si="6"/>
        <v>1507.44</v>
      </c>
      <c r="O40" s="40">
        <f t="shared" si="6"/>
        <v>2003.6</v>
      </c>
    </row>
    <row r="41" spans="2:15" ht="15" customHeight="1" x14ac:dyDescent="0.25">
      <c r="B41" s="73" t="s">
        <v>20</v>
      </c>
      <c r="C41" s="74"/>
      <c r="D41" s="74"/>
      <c r="E41" s="75"/>
      <c r="F41" s="1"/>
      <c r="G41" s="1"/>
      <c r="H41" s="39">
        <v>1</v>
      </c>
      <c r="I41" s="39">
        <v>1</v>
      </c>
      <c r="J41" s="7">
        <f>J40/H40</f>
        <v>0.9144076840981854</v>
      </c>
      <c r="K41" s="7">
        <f>K40/I40</f>
        <v>0.92962846347607064</v>
      </c>
      <c r="L41" s="7">
        <f>L40/H40</f>
        <v>4.4900747065101374</v>
      </c>
      <c r="M41" s="7">
        <f>M40/I40</f>
        <v>4.4220717884130982</v>
      </c>
      <c r="N41" s="39"/>
      <c r="O41" s="39"/>
    </row>
    <row r="42" spans="2:15" x14ac:dyDescent="0.25">
      <c r="B42" s="77" t="s">
        <v>42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2:15" x14ac:dyDescent="0.25">
      <c r="B43" s="76" t="s">
        <v>39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 ht="15" customHeight="1" x14ac:dyDescent="0.25">
      <c r="B44" s="118" t="s">
        <v>0</v>
      </c>
      <c r="C44" s="119"/>
      <c r="D44" s="119"/>
      <c r="E44" s="120"/>
      <c r="F44" s="84" t="s">
        <v>1</v>
      </c>
      <c r="G44" s="86"/>
      <c r="H44" s="84" t="s">
        <v>2</v>
      </c>
      <c r="I44" s="86"/>
      <c r="J44" s="84" t="s">
        <v>3</v>
      </c>
      <c r="K44" s="86"/>
      <c r="L44" s="84" t="s">
        <v>4</v>
      </c>
      <c r="M44" s="86"/>
      <c r="N44" s="84" t="s">
        <v>5</v>
      </c>
      <c r="O44" s="86"/>
    </row>
    <row r="45" spans="2:15" x14ac:dyDescent="0.25">
      <c r="B45" s="121"/>
      <c r="C45" s="122"/>
      <c r="D45" s="122"/>
      <c r="E45" s="123"/>
      <c r="F45" s="39" t="s">
        <v>6</v>
      </c>
      <c r="G45" s="39" t="s">
        <v>7</v>
      </c>
      <c r="H45" s="39" t="s">
        <v>6</v>
      </c>
      <c r="I45" s="39" t="s">
        <v>7</v>
      </c>
      <c r="J45" s="39" t="s">
        <v>6</v>
      </c>
      <c r="K45" s="39" t="s">
        <v>7</v>
      </c>
      <c r="L45" s="39" t="s">
        <v>6</v>
      </c>
      <c r="M45" s="39" t="s">
        <v>7</v>
      </c>
      <c r="N45" s="39" t="s">
        <v>6</v>
      </c>
      <c r="O45" s="39" t="s">
        <v>7</v>
      </c>
    </row>
    <row r="46" spans="2:15" ht="15" customHeight="1" x14ac:dyDescent="0.25">
      <c r="B46" s="84" t="s">
        <v>8</v>
      </c>
      <c r="C46" s="85"/>
      <c r="D46" s="85"/>
      <c r="E46" s="86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 ht="15" customHeight="1" x14ac:dyDescent="0.25">
      <c r="B47" s="87" t="s">
        <v>86</v>
      </c>
      <c r="C47" s="88"/>
      <c r="D47" s="88"/>
      <c r="E47" s="89"/>
      <c r="F47" s="28">
        <v>140</v>
      </c>
      <c r="G47" s="28">
        <v>150</v>
      </c>
      <c r="H47" s="27">
        <v>5.74</v>
      </c>
      <c r="I47" s="27">
        <v>6.15</v>
      </c>
      <c r="J47" s="27">
        <v>5.73</v>
      </c>
      <c r="K47" s="27">
        <v>6.1</v>
      </c>
      <c r="L47" s="27">
        <v>21.71</v>
      </c>
      <c r="M47" s="27">
        <v>22.47</v>
      </c>
      <c r="N47" s="27">
        <v>108.03</v>
      </c>
      <c r="O47" s="27">
        <v>130.13</v>
      </c>
    </row>
    <row r="48" spans="2:15" ht="16.5" customHeight="1" x14ac:dyDescent="0.25">
      <c r="B48" s="81" t="s">
        <v>127</v>
      </c>
      <c r="C48" s="82"/>
      <c r="D48" s="82"/>
      <c r="E48" s="83"/>
      <c r="F48" s="12">
        <v>150</v>
      </c>
      <c r="G48" s="12">
        <v>200</v>
      </c>
      <c r="H48" s="12">
        <v>2.64</v>
      </c>
      <c r="I48" s="12">
        <v>3.52</v>
      </c>
      <c r="J48" s="12">
        <v>1.97</v>
      </c>
      <c r="K48" s="12">
        <v>2.63</v>
      </c>
      <c r="L48" s="12">
        <v>17.05</v>
      </c>
      <c r="M48" s="12">
        <v>22.73</v>
      </c>
      <c r="N48" s="12">
        <v>97.27</v>
      </c>
      <c r="O48" s="12">
        <v>129.69</v>
      </c>
    </row>
    <row r="49" spans="2:15" ht="15" customHeight="1" x14ac:dyDescent="0.25">
      <c r="B49" s="81" t="s">
        <v>23</v>
      </c>
      <c r="C49" s="82"/>
      <c r="D49" s="82"/>
      <c r="E49" s="83"/>
      <c r="F49" s="12">
        <v>25</v>
      </c>
      <c r="G49" s="12">
        <v>35</v>
      </c>
      <c r="H49" s="12">
        <v>2.2599999999999998</v>
      </c>
      <c r="I49" s="12">
        <v>3.16</v>
      </c>
      <c r="J49" s="12">
        <v>3.32</v>
      </c>
      <c r="K49" s="12">
        <v>4.6500000000000004</v>
      </c>
      <c r="L49" s="12">
        <v>10.66</v>
      </c>
      <c r="M49" s="12">
        <v>14.95</v>
      </c>
      <c r="N49" s="12">
        <v>81.459999999999994</v>
      </c>
      <c r="O49" s="12">
        <v>114.05</v>
      </c>
    </row>
    <row r="50" spans="2:15" x14ac:dyDescent="0.25">
      <c r="B50" s="73" t="s">
        <v>10</v>
      </c>
      <c r="C50" s="74"/>
      <c r="D50" s="74"/>
      <c r="E50" s="75"/>
      <c r="F50" s="3">
        <v>0.27</v>
      </c>
      <c r="G50" s="3">
        <v>0.31</v>
      </c>
      <c r="H50" s="39">
        <f>H47+H90+H48</f>
        <v>12.940000000000001</v>
      </c>
      <c r="I50" s="39">
        <f t="shared" ref="I50:O50" si="7">I47+I90+I48+I49</f>
        <v>18.16</v>
      </c>
      <c r="J50" s="39">
        <f t="shared" si="7"/>
        <v>16.37</v>
      </c>
      <c r="K50" s="39">
        <f t="shared" si="7"/>
        <v>19.589999999999996</v>
      </c>
      <c r="L50" s="39">
        <f t="shared" si="7"/>
        <v>67.319999999999993</v>
      </c>
      <c r="M50" s="39">
        <f t="shared" si="7"/>
        <v>80.97</v>
      </c>
      <c r="N50" s="39">
        <f t="shared" si="7"/>
        <v>415.34</v>
      </c>
      <c r="O50" s="39">
        <f t="shared" si="7"/>
        <v>534.97</v>
      </c>
    </row>
    <row r="51" spans="2:15" ht="15" customHeight="1" x14ac:dyDescent="0.25">
      <c r="B51" s="84" t="s">
        <v>34</v>
      </c>
      <c r="C51" s="85"/>
      <c r="D51" s="85"/>
      <c r="E51" s="86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2:15" ht="15" customHeight="1" x14ac:dyDescent="0.25">
      <c r="B52" s="81" t="s">
        <v>32</v>
      </c>
      <c r="C52" s="82"/>
      <c r="D52" s="82"/>
      <c r="E52" s="83"/>
      <c r="F52" s="27">
        <v>100</v>
      </c>
      <c r="G52" s="27">
        <v>100</v>
      </c>
      <c r="H52" s="27">
        <v>4.0999999999999996</v>
      </c>
      <c r="I52" s="27">
        <v>4.0999999999999996</v>
      </c>
      <c r="J52" s="27">
        <v>1.5</v>
      </c>
      <c r="K52" s="27">
        <v>1.5</v>
      </c>
      <c r="L52" s="27">
        <v>5.9</v>
      </c>
      <c r="M52" s="27">
        <v>5.9</v>
      </c>
      <c r="N52" s="27">
        <v>57</v>
      </c>
      <c r="O52" s="27">
        <v>57</v>
      </c>
    </row>
    <row r="53" spans="2:15" ht="15" customHeight="1" x14ac:dyDescent="0.25">
      <c r="B53" s="81" t="s">
        <v>9</v>
      </c>
      <c r="C53" s="82"/>
      <c r="D53" s="82"/>
      <c r="E53" s="83"/>
      <c r="F53" s="27">
        <v>20</v>
      </c>
      <c r="G53" s="27">
        <v>20</v>
      </c>
      <c r="H53" s="27">
        <v>1.5</v>
      </c>
      <c r="I53" s="27">
        <v>1.5</v>
      </c>
      <c r="J53" s="27">
        <v>2.36</v>
      </c>
      <c r="K53" s="27">
        <v>2.36</v>
      </c>
      <c r="L53" s="27">
        <v>14.98</v>
      </c>
      <c r="M53" s="27">
        <v>14.98</v>
      </c>
      <c r="N53" s="27">
        <v>83.42</v>
      </c>
      <c r="O53" s="27">
        <v>83.42</v>
      </c>
    </row>
    <row r="54" spans="2:15" x14ac:dyDescent="0.25">
      <c r="B54" s="73" t="s">
        <v>10</v>
      </c>
      <c r="C54" s="74"/>
      <c r="D54" s="74"/>
      <c r="E54" s="75"/>
      <c r="F54" s="3">
        <v>0.04</v>
      </c>
      <c r="G54" s="3">
        <v>0.04</v>
      </c>
      <c r="H54" s="39">
        <f>H52+H53</f>
        <v>5.6</v>
      </c>
      <c r="I54" s="39">
        <f t="shared" ref="I54:O54" si="8">I52+I53</f>
        <v>5.6</v>
      </c>
      <c r="J54" s="39">
        <f t="shared" si="8"/>
        <v>3.86</v>
      </c>
      <c r="K54" s="39">
        <f t="shared" si="8"/>
        <v>3.86</v>
      </c>
      <c r="L54" s="39">
        <f t="shared" si="8"/>
        <v>20.880000000000003</v>
      </c>
      <c r="M54" s="39">
        <f t="shared" si="8"/>
        <v>20.880000000000003</v>
      </c>
      <c r="N54" s="39">
        <f t="shared" si="8"/>
        <v>140.42000000000002</v>
      </c>
      <c r="O54" s="39">
        <f t="shared" si="8"/>
        <v>140.42000000000002</v>
      </c>
    </row>
    <row r="55" spans="2:15" x14ac:dyDescent="0.25">
      <c r="B55" s="84" t="s">
        <v>40</v>
      </c>
      <c r="C55" s="85"/>
      <c r="D55" s="85"/>
      <c r="E55" s="86"/>
      <c r="F55" s="28"/>
      <c r="G55" s="28"/>
      <c r="H55" s="27"/>
      <c r="I55" s="27"/>
      <c r="J55" s="27"/>
      <c r="K55" s="27"/>
      <c r="L55" s="27"/>
      <c r="M55" s="27"/>
      <c r="N55" s="27"/>
      <c r="O55" s="27"/>
    </row>
    <row r="56" spans="2:15" ht="15" customHeight="1" x14ac:dyDescent="0.25">
      <c r="B56" s="109" t="s">
        <v>106</v>
      </c>
      <c r="C56" s="110"/>
      <c r="D56" s="110"/>
      <c r="E56" s="111"/>
      <c r="F56" s="26">
        <v>50</v>
      </c>
      <c r="G56" s="26">
        <v>60</v>
      </c>
      <c r="H56" s="13">
        <v>0.43</v>
      </c>
      <c r="I56" s="13">
        <v>0.51</v>
      </c>
      <c r="J56" s="13">
        <v>2.5499999999999998</v>
      </c>
      <c r="K56" s="13">
        <v>3.07</v>
      </c>
      <c r="L56" s="13">
        <v>1.6</v>
      </c>
      <c r="M56" s="13">
        <v>1.92</v>
      </c>
      <c r="N56" s="13">
        <v>31.09</v>
      </c>
      <c r="O56" s="13">
        <v>37.299999999999997</v>
      </c>
    </row>
    <row r="57" spans="2:15" ht="12.75" customHeight="1" x14ac:dyDescent="0.25">
      <c r="B57" s="87" t="s">
        <v>104</v>
      </c>
      <c r="C57" s="88"/>
      <c r="D57" s="88"/>
      <c r="E57" s="89"/>
      <c r="F57" s="22" t="s">
        <v>83</v>
      </c>
      <c r="G57" s="22" t="s">
        <v>84</v>
      </c>
      <c r="H57" s="12">
        <v>1.44</v>
      </c>
      <c r="I57" s="12">
        <v>1.91</v>
      </c>
      <c r="J57" s="12">
        <v>3.41</v>
      </c>
      <c r="K57" s="12">
        <v>4.55</v>
      </c>
      <c r="L57" s="12">
        <v>10.01</v>
      </c>
      <c r="M57" s="12">
        <v>13.64</v>
      </c>
      <c r="N57" s="12">
        <v>78.28</v>
      </c>
      <c r="O57" s="12">
        <v>105.09</v>
      </c>
    </row>
    <row r="58" spans="2:15" ht="15" customHeight="1" x14ac:dyDescent="0.25">
      <c r="B58" s="87" t="s">
        <v>105</v>
      </c>
      <c r="C58" s="88"/>
      <c r="D58" s="88"/>
      <c r="E58" s="89"/>
      <c r="F58" s="26">
        <v>50</v>
      </c>
      <c r="G58" s="26">
        <v>70</v>
      </c>
      <c r="H58" s="13">
        <v>7.09</v>
      </c>
      <c r="I58" s="13">
        <v>9.9499999999999993</v>
      </c>
      <c r="J58" s="13">
        <v>1.9</v>
      </c>
      <c r="K58" s="13">
        <v>2.67</v>
      </c>
      <c r="L58" s="13">
        <v>8.32</v>
      </c>
      <c r="M58" s="13">
        <v>11.67</v>
      </c>
      <c r="N58" s="13">
        <v>79.180000000000007</v>
      </c>
      <c r="O58" s="13">
        <v>110.97</v>
      </c>
    </row>
    <row r="59" spans="2:15" ht="15" customHeight="1" x14ac:dyDescent="0.25">
      <c r="B59" s="87" t="s">
        <v>61</v>
      </c>
      <c r="C59" s="88"/>
      <c r="D59" s="88"/>
      <c r="E59" s="89"/>
      <c r="F59" s="28">
        <v>100</v>
      </c>
      <c r="G59" s="28">
        <v>150</v>
      </c>
      <c r="H59" s="27">
        <v>2.1800000000000002</v>
      </c>
      <c r="I59" s="27">
        <v>3.27</v>
      </c>
      <c r="J59" s="27">
        <v>3.11</v>
      </c>
      <c r="K59" s="27">
        <v>4.72</v>
      </c>
      <c r="L59" s="27">
        <v>14.66</v>
      </c>
      <c r="M59" s="27">
        <v>22.03</v>
      </c>
      <c r="N59" s="27">
        <v>95.59</v>
      </c>
      <c r="O59" s="27">
        <v>144.03</v>
      </c>
    </row>
    <row r="60" spans="2:15" ht="17.25" customHeight="1" x14ac:dyDescent="0.25">
      <c r="B60" s="133" t="s">
        <v>59</v>
      </c>
      <c r="C60" s="134"/>
      <c r="D60" s="134"/>
      <c r="E60" s="135"/>
      <c r="F60" s="28">
        <v>130</v>
      </c>
      <c r="G60" s="28">
        <v>200</v>
      </c>
      <c r="H60" s="27">
        <v>0</v>
      </c>
      <c r="I60" s="27">
        <v>0</v>
      </c>
      <c r="J60" s="27">
        <v>0</v>
      </c>
      <c r="K60" s="27">
        <v>0</v>
      </c>
      <c r="L60" s="27">
        <v>10.38</v>
      </c>
      <c r="M60" s="27">
        <v>14.37</v>
      </c>
      <c r="N60" s="27">
        <v>41.5</v>
      </c>
      <c r="O60" s="27">
        <v>57.46</v>
      </c>
    </row>
    <row r="61" spans="2:15" ht="15" customHeight="1" x14ac:dyDescent="0.25">
      <c r="B61" s="81" t="s">
        <v>13</v>
      </c>
      <c r="C61" s="82"/>
      <c r="D61" s="82"/>
      <c r="E61" s="83"/>
      <c r="F61" s="28">
        <v>30</v>
      </c>
      <c r="G61" s="28">
        <v>60</v>
      </c>
      <c r="H61" s="27">
        <v>1.98</v>
      </c>
      <c r="I61" s="27">
        <v>3.96</v>
      </c>
      <c r="J61" s="27">
        <v>0.36</v>
      </c>
      <c r="K61" s="27">
        <v>0.72</v>
      </c>
      <c r="L61" s="27">
        <v>10.02</v>
      </c>
      <c r="M61" s="27">
        <v>20.04</v>
      </c>
      <c r="N61" s="27">
        <v>52.2</v>
      </c>
      <c r="O61" s="27">
        <v>104.4</v>
      </c>
    </row>
    <row r="62" spans="2:15" ht="15" customHeight="1" x14ac:dyDescent="0.25">
      <c r="B62" s="73" t="s">
        <v>10</v>
      </c>
      <c r="C62" s="74"/>
      <c r="D62" s="74"/>
      <c r="E62" s="75"/>
      <c r="F62" s="23">
        <v>0.28999999999999998</v>
      </c>
      <c r="G62" s="23">
        <v>0.3</v>
      </c>
      <c r="H62" s="39">
        <f>H56+H57+H58+H59+H60+H61</f>
        <v>13.12</v>
      </c>
      <c r="I62" s="39">
        <f t="shared" ref="I62:O62" si="9">I56+I57+I58+I59+I60+I61</f>
        <v>19.599999999999998</v>
      </c>
      <c r="J62" s="39">
        <f t="shared" si="9"/>
        <v>11.329999999999998</v>
      </c>
      <c r="K62" s="39">
        <f t="shared" si="9"/>
        <v>15.729999999999999</v>
      </c>
      <c r="L62" s="39">
        <f>L56+L57+L59+L60+L61</f>
        <v>46.67</v>
      </c>
      <c r="M62" s="39">
        <f t="shared" si="9"/>
        <v>83.67</v>
      </c>
      <c r="N62" s="39">
        <f t="shared" si="9"/>
        <v>377.84</v>
      </c>
      <c r="O62" s="39">
        <f t="shared" si="9"/>
        <v>559.25</v>
      </c>
    </row>
    <row r="63" spans="2:15" ht="15" customHeight="1" x14ac:dyDescent="0.25">
      <c r="B63" s="84" t="s">
        <v>14</v>
      </c>
      <c r="C63" s="85"/>
      <c r="D63" s="85"/>
      <c r="E63" s="86"/>
      <c r="F63" s="28"/>
      <c r="G63" s="28"/>
      <c r="H63" s="27"/>
      <c r="I63" s="27"/>
      <c r="J63" s="27"/>
      <c r="K63" s="27"/>
      <c r="L63" s="27"/>
      <c r="M63" s="27"/>
      <c r="N63" s="27"/>
      <c r="O63" s="27"/>
    </row>
    <row r="64" spans="2:15" ht="15" customHeight="1" x14ac:dyDescent="0.25">
      <c r="B64" s="81" t="s">
        <v>55</v>
      </c>
      <c r="C64" s="82"/>
      <c r="D64" s="82"/>
      <c r="E64" s="83"/>
      <c r="F64" s="28">
        <v>150</v>
      </c>
      <c r="G64" s="28">
        <v>150</v>
      </c>
      <c r="H64" s="27">
        <v>0.12</v>
      </c>
      <c r="I64" s="27">
        <v>0.12</v>
      </c>
      <c r="J64" s="27">
        <v>0.09</v>
      </c>
      <c r="K64" s="39">
        <v>0.09</v>
      </c>
      <c r="L64" s="27">
        <v>10.06</v>
      </c>
      <c r="M64" s="27">
        <v>10.06</v>
      </c>
      <c r="N64" s="27">
        <v>73.95</v>
      </c>
      <c r="O64" s="27">
        <v>73.95</v>
      </c>
    </row>
    <row r="65" spans="2:15" ht="15" customHeight="1" x14ac:dyDescent="0.25">
      <c r="B65" s="81" t="s">
        <v>22</v>
      </c>
      <c r="C65" s="82"/>
      <c r="D65" s="82"/>
      <c r="E65" s="83"/>
      <c r="F65" s="28">
        <v>20</v>
      </c>
      <c r="G65" s="28">
        <v>20</v>
      </c>
      <c r="H65" s="27">
        <v>2.08</v>
      </c>
      <c r="I65" s="27">
        <v>2.08</v>
      </c>
      <c r="J65" s="27">
        <v>0.68</v>
      </c>
      <c r="K65" s="27">
        <v>0.68</v>
      </c>
      <c r="L65" s="27">
        <v>9.9</v>
      </c>
      <c r="M65" s="27">
        <v>9.9</v>
      </c>
      <c r="N65" s="27">
        <v>54</v>
      </c>
      <c r="O65" s="27">
        <v>54</v>
      </c>
    </row>
    <row r="66" spans="2:15" x14ac:dyDescent="0.25">
      <c r="B66" s="81" t="s">
        <v>78</v>
      </c>
      <c r="C66" s="82"/>
      <c r="D66" s="82"/>
      <c r="E66" s="83"/>
      <c r="F66" s="28">
        <v>150</v>
      </c>
      <c r="G66" s="28">
        <v>180</v>
      </c>
      <c r="H66" s="27">
        <v>0.6</v>
      </c>
      <c r="I66" s="27">
        <v>0.72</v>
      </c>
      <c r="J66" s="27">
        <v>0.6</v>
      </c>
      <c r="K66" s="27">
        <v>0.72</v>
      </c>
      <c r="L66" s="27">
        <v>14.7</v>
      </c>
      <c r="M66" s="27">
        <v>17.64</v>
      </c>
      <c r="N66" s="27">
        <v>70.5</v>
      </c>
      <c r="O66" s="27">
        <v>84.6</v>
      </c>
    </row>
    <row r="67" spans="2:15" x14ac:dyDescent="0.25">
      <c r="B67" s="73" t="s">
        <v>10</v>
      </c>
      <c r="C67" s="74"/>
      <c r="D67" s="74"/>
      <c r="E67" s="75"/>
      <c r="F67" s="23">
        <v>0.14000000000000001</v>
      </c>
      <c r="G67" s="23">
        <v>0.13</v>
      </c>
      <c r="H67" s="39">
        <f>H64+H65+H66</f>
        <v>2.8000000000000003</v>
      </c>
      <c r="I67" s="39">
        <f t="shared" ref="I67:O67" si="10">I64+I65+I66</f>
        <v>2.92</v>
      </c>
      <c r="J67" s="39">
        <f t="shared" si="10"/>
        <v>1.37</v>
      </c>
      <c r="K67" s="39">
        <f t="shared" si="10"/>
        <v>1.49</v>
      </c>
      <c r="L67" s="39">
        <f>L64+L66</f>
        <v>24.759999999999998</v>
      </c>
      <c r="M67" s="39">
        <f>M64+M66</f>
        <v>27.700000000000003</v>
      </c>
      <c r="N67" s="39">
        <f t="shared" si="10"/>
        <v>198.45</v>
      </c>
      <c r="O67" s="39">
        <f t="shared" si="10"/>
        <v>212.55</v>
      </c>
    </row>
    <row r="68" spans="2:15" x14ac:dyDescent="0.25">
      <c r="B68" s="84" t="s">
        <v>35</v>
      </c>
      <c r="C68" s="85"/>
      <c r="D68" s="85"/>
      <c r="E68" s="86"/>
      <c r="F68" s="28"/>
      <c r="G68" s="28"/>
      <c r="H68" s="27"/>
      <c r="I68" s="27"/>
      <c r="J68" s="27"/>
      <c r="K68" s="27"/>
      <c r="L68" s="27"/>
      <c r="M68" s="27"/>
      <c r="N68" s="27"/>
      <c r="O68" s="27"/>
    </row>
    <row r="69" spans="2:15" ht="15" customHeight="1" x14ac:dyDescent="0.25">
      <c r="B69" s="87" t="s">
        <v>139</v>
      </c>
      <c r="C69" s="88"/>
      <c r="D69" s="88"/>
      <c r="E69" s="89"/>
      <c r="F69" s="28" t="s">
        <v>79</v>
      </c>
      <c r="G69" s="28" t="s">
        <v>85</v>
      </c>
      <c r="H69" s="27">
        <v>7.41</v>
      </c>
      <c r="I69" s="27">
        <v>10.18</v>
      </c>
      <c r="J69" s="27">
        <v>10.56</v>
      </c>
      <c r="K69" s="27">
        <v>12.96</v>
      </c>
      <c r="L69" s="27">
        <v>22.45</v>
      </c>
      <c r="M69" s="27">
        <v>34.58</v>
      </c>
      <c r="N69" s="27">
        <v>105.92</v>
      </c>
      <c r="O69" s="27">
        <v>173.82</v>
      </c>
    </row>
    <row r="70" spans="2:15" ht="15" customHeight="1" x14ac:dyDescent="0.25">
      <c r="B70" s="87" t="s">
        <v>57</v>
      </c>
      <c r="C70" s="88"/>
      <c r="D70" s="88"/>
      <c r="E70" s="89"/>
      <c r="F70" s="28">
        <v>150</v>
      </c>
      <c r="G70" s="28">
        <v>200</v>
      </c>
      <c r="H70" s="27">
        <v>1.05</v>
      </c>
      <c r="I70" s="27">
        <v>1.4</v>
      </c>
      <c r="J70" s="27">
        <v>0.15</v>
      </c>
      <c r="K70" s="27">
        <v>0.2</v>
      </c>
      <c r="L70" s="27">
        <v>19.8</v>
      </c>
      <c r="M70" s="27">
        <v>26.4</v>
      </c>
      <c r="N70" s="27">
        <v>90</v>
      </c>
      <c r="O70" s="27">
        <v>120</v>
      </c>
    </row>
    <row r="71" spans="2:15" ht="14.25" customHeight="1" x14ac:dyDescent="0.25">
      <c r="B71" s="87" t="s">
        <v>9</v>
      </c>
      <c r="C71" s="88"/>
      <c r="D71" s="88"/>
      <c r="E71" s="89"/>
      <c r="F71" s="28">
        <v>30</v>
      </c>
      <c r="G71" s="28">
        <v>30</v>
      </c>
      <c r="H71" s="27">
        <v>2.25</v>
      </c>
      <c r="I71" s="27">
        <v>2.25</v>
      </c>
      <c r="J71" s="27">
        <v>3.54</v>
      </c>
      <c r="K71" s="27">
        <v>3.54</v>
      </c>
      <c r="L71" s="27">
        <v>22.47</v>
      </c>
      <c r="M71" s="27">
        <v>22.47</v>
      </c>
      <c r="N71" s="27">
        <v>125.13</v>
      </c>
      <c r="O71" s="27">
        <v>125.13</v>
      </c>
    </row>
    <row r="72" spans="2:15" x14ac:dyDescent="0.25">
      <c r="B72" s="4" t="s">
        <v>10</v>
      </c>
      <c r="C72" s="6"/>
      <c r="D72" s="6"/>
      <c r="E72" s="5"/>
      <c r="F72" s="23">
        <v>0.17</v>
      </c>
      <c r="G72" s="23">
        <v>0.15</v>
      </c>
      <c r="H72" s="39">
        <f>H69+H70+H71</f>
        <v>10.71</v>
      </c>
      <c r="I72" s="39">
        <f t="shared" ref="I72:O72" si="11">I69+I70+I71</f>
        <v>13.83</v>
      </c>
      <c r="J72" s="39">
        <f t="shared" si="11"/>
        <v>14.25</v>
      </c>
      <c r="K72" s="39">
        <f t="shared" si="11"/>
        <v>16.7</v>
      </c>
      <c r="L72" s="39">
        <f>L70+L71</f>
        <v>42.269999999999996</v>
      </c>
      <c r="M72" s="39">
        <f>M70+M71</f>
        <v>48.87</v>
      </c>
      <c r="N72" s="39">
        <f t="shared" si="11"/>
        <v>321.05</v>
      </c>
      <c r="O72" s="39">
        <f t="shared" si="11"/>
        <v>418.95</v>
      </c>
    </row>
    <row r="73" spans="2:15" ht="15" customHeight="1" x14ac:dyDescent="0.25">
      <c r="B73" s="84" t="s">
        <v>17</v>
      </c>
      <c r="C73" s="85"/>
      <c r="D73" s="85"/>
      <c r="E73" s="85"/>
      <c r="F73" s="86"/>
      <c r="G73" s="27"/>
      <c r="H73" s="27"/>
      <c r="I73" s="27"/>
      <c r="J73" s="27"/>
      <c r="K73" s="27"/>
      <c r="L73" s="27"/>
      <c r="M73" s="27"/>
      <c r="N73" s="27"/>
      <c r="O73" s="27"/>
    </row>
    <row r="74" spans="2:15" ht="15" customHeight="1" x14ac:dyDescent="0.25">
      <c r="B74" s="81" t="s">
        <v>41</v>
      </c>
      <c r="C74" s="82"/>
      <c r="D74" s="82"/>
      <c r="E74" s="83"/>
      <c r="F74" s="27">
        <v>120</v>
      </c>
      <c r="G74" s="27">
        <v>150</v>
      </c>
      <c r="H74" s="27">
        <v>3.17</v>
      </c>
      <c r="I74" s="27">
        <v>3.96</v>
      </c>
      <c r="J74" s="27">
        <v>4.09</v>
      </c>
      <c r="K74" s="27">
        <v>5.1100000000000003</v>
      </c>
      <c r="L74" s="27">
        <v>5.84</v>
      </c>
      <c r="M74" s="27">
        <v>7.3</v>
      </c>
      <c r="N74" s="27">
        <v>40.619999999999997</v>
      </c>
      <c r="O74" s="27">
        <v>63.27</v>
      </c>
    </row>
    <row r="75" spans="2:15" ht="15" customHeight="1" x14ac:dyDescent="0.25">
      <c r="B75" s="81" t="s">
        <v>65</v>
      </c>
      <c r="C75" s="82"/>
      <c r="D75" s="82"/>
      <c r="E75" s="83"/>
      <c r="F75" s="27">
        <v>150</v>
      </c>
      <c r="G75" s="27">
        <v>200</v>
      </c>
      <c r="H75" s="27">
        <v>0.45</v>
      </c>
      <c r="I75" s="27">
        <v>0.61</v>
      </c>
      <c r="J75" s="27">
        <v>0</v>
      </c>
      <c r="K75" s="27">
        <v>0</v>
      </c>
      <c r="L75" s="27">
        <v>2.9</v>
      </c>
      <c r="M75" s="27">
        <v>3.87</v>
      </c>
      <c r="N75" s="27">
        <v>14.85</v>
      </c>
      <c r="O75" s="27">
        <v>19.8</v>
      </c>
    </row>
    <row r="76" spans="2:15" x14ac:dyDescent="0.25">
      <c r="B76" s="36" t="s">
        <v>10</v>
      </c>
      <c r="C76" s="37"/>
      <c r="D76" s="37"/>
      <c r="E76" s="38"/>
      <c r="F76" s="3">
        <v>0.09</v>
      </c>
      <c r="G76" s="3">
        <v>7.0000000000000007E-2</v>
      </c>
      <c r="H76" s="39">
        <f>H74+H75</f>
        <v>3.62</v>
      </c>
      <c r="I76" s="39">
        <f t="shared" ref="I76:O76" si="12">I74+I75</f>
        <v>4.57</v>
      </c>
      <c r="J76" s="39">
        <f t="shared" si="12"/>
        <v>4.09</v>
      </c>
      <c r="K76" s="39">
        <f t="shared" si="12"/>
        <v>5.1100000000000003</v>
      </c>
      <c r="L76" s="39">
        <f t="shared" si="12"/>
        <v>8.74</v>
      </c>
      <c r="M76" s="39">
        <f t="shared" si="12"/>
        <v>11.17</v>
      </c>
      <c r="N76" s="39">
        <f t="shared" si="12"/>
        <v>55.47</v>
      </c>
      <c r="O76" s="39">
        <f t="shared" si="12"/>
        <v>83.070000000000007</v>
      </c>
    </row>
    <row r="77" spans="2:15" ht="15" customHeight="1" x14ac:dyDescent="0.25">
      <c r="B77" s="73" t="s">
        <v>19</v>
      </c>
      <c r="C77" s="74"/>
      <c r="D77" s="74"/>
      <c r="E77" s="75"/>
      <c r="F77" s="3">
        <v>1</v>
      </c>
      <c r="G77" s="3">
        <v>1</v>
      </c>
      <c r="H77" s="39">
        <f>H50+H54+H62+H67+H72+H76</f>
        <v>48.789999999999992</v>
      </c>
      <c r="I77" s="39">
        <f t="shared" ref="I77:O77" si="13">I50+I54+I62+I67+I72+I76</f>
        <v>64.680000000000007</v>
      </c>
      <c r="J77" s="39">
        <f t="shared" si="13"/>
        <v>51.269999999999996</v>
      </c>
      <c r="K77" s="39">
        <f t="shared" si="13"/>
        <v>62.47999999999999</v>
      </c>
      <c r="L77" s="40">
        <f t="shared" si="13"/>
        <v>210.64</v>
      </c>
      <c r="M77" s="40">
        <f t="shared" si="13"/>
        <v>273.26</v>
      </c>
      <c r="N77" s="40">
        <f t="shared" si="13"/>
        <v>1508.57</v>
      </c>
      <c r="O77" s="40">
        <f t="shared" si="13"/>
        <v>1949.21</v>
      </c>
    </row>
    <row r="78" spans="2:15" ht="15" customHeight="1" x14ac:dyDescent="0.25">
      <c r="B78" s="73" t="s">
        <v>20</v>
      </c>
      <c r="C78" s="74"/>
      <c r="D78" s="74"/>
      <c r="E78" s="75"/>
      <c r="F78" s="27"/>
      <c r="G78" s="27"/>
      <c r="H78" s="39">
        <v>1</v>
      </c>
      <c r="I78" s="39">
        <v>1</v>
      </c>
      <c r="J78" s="7">
        <f>J77/H77</f>
        <v>1.0508300881328141</v>
      </c>
      <c r="K78" s="7">
        <f>K77/I77</f>
        <v>0.96598639455782287</v>
      </c>
      <c r="L78" s="7">
        <f>L77/H77</f>
        <v>4.3172781307645014</v>
      </c>
      <c r="M78" s="7">
        <f>M77/I77</f>
        <v>4.224799010513296</v>
      </c>
      <c r="N78" s="39"/>
      <c r="O78" s="39"/>
    </row>
    <row r="79" spans="2:15" ht="7.5" customHeight="1" x14ac:dyDescent="0.25">
      <c r="B79" s="8"/>
      <c r="C79" s="8"/>
      <c r="D79" s="8"/>
      <c r="E79" s="8"/>
      <c r="F79" s="10"/>
      <c r="G79" s="10"/>
      <c r="H79" s="11"/>
      <c r="I79" s="11"/>
      <c r="J79" s="18"/>
      <c r="K79" s="18"/>
      <c r="L79" s="18"/>
      <c r="M79" s="18"/>
      <c r="N79" s="11"/>
      <c r="O79" s="11"/>
    </row>
    <row r="80" spans="2:15" x14ac:dyDescent="0.25">
      <c r="B80" s="8"/>
      <c r="C80" s="8"/>
      <c r="D80" s="8"/>
      <c r="E80" s="8"/>
      <c r="F80" s="10"/>
      <c r="G80" s="10"/>
      <c r="H80" s="11"/>
      <c r="I80" s="11"/>
      <c r="J80" s="18"/>
      <c r="K80" s="18"/>
      <c r="L80" s="18"/>
      <c r="M80" s="18"/>
      <c r="N80" s="11"/>
      <c r="O80" s="11"/>
    </row>
    <row r="81" spans="2:15" ht="25.5" customHeight="1" x14ac:dyDescent="0.25">
      <c r="B81" s="8"/>
      <c r="C81" s="8"/>
      <c r="D81" s="8"/>
      <c r="E81" s="8"/>
      <c r="F81" s="10"/>
      <c r="G81" s="10"/>
      <c r="H81" s="11"/>
      <c r="I81" s="11"/>
      <c r="J81" s="18"/>
      <c r="K81" s="18"/>
      <c r="L81" s="18"/>
      <c r="M81" s="18"/>
      <c r="N81" s="11"/>
      <c r="O81" s="11"/>
    </row>
    <row r="82" spans="2:15" ht="18" customHeight="1" x14ac:dyDescent="0.25">
      <c r="B82" s="8"/>
      <c r="C82" s="8"/>
      <c r="D82" s="8"/>
      <c r="E82" s="8"/>
      <c r="F82" s="10"/>
      <c r="G82" s="10"/>
      <c r="H82" s="11"/>
      <c r="I82" s="11"/>
      <c r="J82" s="18"/>
      <c r="K82" s="18"/>
      <c r="L82" s="18"/>
      <c r="M82" s="18"/>
      <c r="N82" s="11"/>
      <c r="O82" s="11"/>
    </row>
    <row r="83" spans="2:15" ht="15" customHeight="1" x14ac:dyDescent="0.25">
      <c r="B83" s="8"/>
      <c r="C83" s="8"/>
      <c r="D83" s="8"/>
      <c r="E83" s="8"/>
      <c r="F83" s="10"/>
      <c r="G83" s="10"/>
      <c r="H83" s="11"/>
      <c r="I83" s="11"/>
      <c r="J83" s="18"/>
      <c r="K83" s="18"/>
      <c r="L83" s="18"/>
      <c r="M83" s="18"/>
      <c r="N83" s="11"/>
      <c r="O83" s="11"/>
    </row>
    <row r="84" spans="2:15" x14ac:dyDescent="0.25">
      <c r="B84" s="77" t="s">
        <v>46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2:15" x14ac:dyDescent="0.25">
      <c r="B85" s="76" t="s">
        <v>39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 ht="15" customHeight="1" x14ac:dyDescent="0.25">
      <c r="B86" s="118" t="s">
        <v>0</v>
      </c>
      <c r="C86" s="119"/>
      <c r="D86" s="119"/>
      <c r="E86" s="120"/>
      <c r="F86" s="84" t="s">
        <v>1</v>
      </c>
      <c r="G86" s="86"/>
      <c r="H86" s="84" t="s">
        <v>2</v>
      </c>
      <c r="I86" s="86"/>
      <c r="J86" s="84" t="s">
        <v>3</v>
      </c>
      <c r="K86" s="86"/>
      <c r="L86" s="84" t="s">
        <v>4</v>
      </c>
      <c r="M86" s="86"/>
      <c r="N86" s="84" t="s">
        <v>5</v>
      </c>
      <c r="O86" s="86"/>
    </row>
    <row r="87" spans="2:15" x14ac:dyDescent="0.25">
      <c r="B87" s="121"/>
      <c r="C87" s="122"/>
      <c r="D87" s="122"/>
      <c r="E87" s="123"/>
      <c r="F87" s="39" t="s">
        <v>6</v>
      </c>
      <c r="G87" s="39" t="s">
        <v>7</v>
      </c>
      <c r="H87" s="39" t="s">
        <v>6</v>
      </c>
      <c r="I87" s="39" t="s">
        <v>7</v>
      </c>
      <c r="J87" s="39" t="s">
        <v>6</v>
      </c>
      <c r="K87" s="39" t="s">
        <v>7</v>
      </c>
      <c r="L87" s="39" t="s">
        <v>6</v>
      </c>
      <c r="M87" s="39" t="s">
        <v>7</v>
      </c>
      <c r="N87" s="39" t="s">
        <v>6</v>
      </c>
      <c r="O87" s="39" t="s">
        <v>7</v>
      </c>
    </row>
    <row r="88" spans="2:15" ht="15" customHeight="1" x14ac:dyDescent="0.25">
      <c r="B88" s="84" t="s">
        <v>8</v>
      </c>
      <c r="C88" s="85"/>
      <c r="D88" s="85"/>
      <c r="E88" s="86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15" customHeight="1" x14ac:dyDescent="0.25">
      <c r="B89" s="81" t="s">
        <v>113</v>
      </c>
      <c r="C89" s="74"/>
      <c r="D89" s="74"/>
      <c r="E89" s="75"/>
      <c r="F89" s="12">
        <v>50</v>
      </c>
      <c r="G89" s="12">
        <v>70</v>
      </c>
      <c r="H89" s="12">
        <v>5.39</v>
      </c>
      <c r="I89" s="12">
        <v>7.53</v>
      </c>
      <c r="J89" s="12">
        <v>6.36</v>
      </c>
      <c r="K89" s="12">
        <v>8.9600000000000009</v>
      </c>
      <c r="L89" s="12">
        <v>1.23</v>
      </c>
      <c r="M89" s="12">
        <v>1.71</v>
      </c>
      <c r="N89" s="12">
        <v>83.8</v>
      </c>
      <c r="O89" s="12">
        <v>117.62</v>
      </c>
    </row>
    <row r="90" spans="2:15" ht="15" customHeight="1" x14ac:dyDescent="0.25">
      <c r="B90" s="87" t="s">
        <v>21</v>
      </c>
      <c r="C90" s="88"/>
      <c r="D90" s="88"/>
      <c r="E90" s="89"/>
      <c r="F90" s="22">
        <v>120</v>
      </c>
      <c r="G90" s="26">
        <v>140</v>
      </c>
      <c r="H90" s="27">
        <v>4.5599999999999996</v>
      </c>
      <c r="I90" s="27">
        <v>5.33</v>
      </c>
      <c r="J90" s="27">
        <v>5.35</v>
      </c>
      <c r="K90" s="27">
        <v>6.21</v>
      </c>
      <c r="L90" s="27">
        <v>17.899999999999999</v>
      </c>
      <c r="M90" s="27">
        <v>20.82</v>
      </c>
      <c r="N90" s="27">
        <v>128.58000000000001</v>
      </c>
      <c r="O90" s="27">
        <v>161.1</v>
      </c>
    </row>
    <row r="91" spans="2:15" ht="14.25" customHeight="1" x14ac:dyDescent="0.25">
      <c r="B91" s="87" t="s">
        <v>26</v>
      </c>
      <c r="C91" s="88"/>
      <c r="D91" s="88"/>
      <c r="E91" s="89"/>
      <c r="F91" s="22">
        <v>130</v>
      </c>
      <c r="G91" s="22">
        <v>180</v>
      </c>
      <c r="H91" s="12">
        <v>2.52</v>
      </c>
      <c r="I91" s="12">
        <v>3.48</v>
      </c>
      <c r="J91" s="12">
        <v>2.02</v>
      </c>
      <c r="K91" s="12">
        <v>2.79</v>
      </c>
      <c r="L91" s="12">
        <v>16.36</v>
      </c>
      <c r="M91" s="12">
        <v>22.65</v>
      </c>
      <c r="N91" s="12">
        <v>94.48</v>
      </c>
      <c r="O91" s="12">
        <v>130.82</v>
      </c>
    </row>
    <row r="92" spans="2:15" ht="16.5" customHeight="1" x14ac:dyDescent="0.25">
      <c r="B92" s="87" t="s">
        <v>71</v>
      </c>
      <c r="C92" s="88"/>
      <c r="D92" s="88"/>
      <c r="E92" s="89"/>
      <c r="F92" s="22">
        <v>25</v>
      </c>
      <c r="G92" s="22">
        <v>35</v>
      </c>
      <c r="H92" s="12">
        <v>2.2599999999999998</v>
      </c>
      <c r="I92" s="12">
        <v>3.16</v>
      </c>
      <c r="J92" s="12">
        <v>3.32</v>
      </c>
      <c r="K92" s="12">
        <v>4.6500000000000004</v>
      </c>
      <c r="L92" s="12">
        <v>10.66</v>
      </c>
      <c r="M92" s="12">
        <v>14.95</v>
      </c>
      <c r="N92" s="12">
        <v>81.459999999999994</v>
      </c>
      <c r="O92" s="12">
        <v>114.05</v>
      </c>
    </row>
    <row r="93" spans="2:15" ht="15" customHeight="1" x14ac:dyDescent="0.25">
      <c r="B93" s="106" t="s">
        <v>10</v>
      </c>
      <c r="C93" s="107"/>
      <c r="D93" s="107"/>
      <c r="E93" s="108"/>
      <c r="F93" s="23">
        <v>0.21</v>
      </c>
      <c r="G93" s="23">
        <v>0.2</v>
      </c>
      <c r="H93" s="39">
        <f>H90+H91+H92</f>
        <v>9.34</v>
      </c>
      <c r="I93" s="39">
        <f>I90+I91+I92</f>
        <v>11.97</v>
      </c>
      <c r="J93" s="39">
        <f t="shared" ref="J93:O93" si="14">J89+J90+J91+J92</f>
        <v>17.05</v>
      </c>
      <c r="K93" s="39">
        <f t="shared" si="14"/>
        <v>22.61</v>
      </c>
      <c r="L93" s="39">
        <f t="shared" si="14"/>
        <v>46.149999999999991</v>
      </c>
      <c r="M93" s="39">
        <f t="shared" si="14"/>
        <v>60.129999999999995</v>
      </c>
      <c r="N93" s="39">
        <f t="shared" si="14"/>
        <v>388.32</v>
      </c>
      <c r="O93" s="39">
        <f t="shared" si="14"/>
        <v>523.59</v>
      </c>
    </row>
    <row r="94" spans="2:15" ht="15" customHeight="1" x14ac:dyDescent="0.25">
      <c r="B94" s="90" t="s">
        <v>34</v>
      </c>
      <c r="C94" s="91"/>
      <c r="D94" s="91"/>
      <c r="E94" s="92"/>
      <c r="F94" s="40"/>
      <c r="G94" s="40"/>
      <c r="H94" s="39"/>
      <c r="I94" s="39"/>
      <c r="J94" s="39"/>
      <c r="K94" s="39"/>
      <c r="L94" s="39"/>
      <c r="M94" s="39"/>
      <c r="N94" s="39"/>
      <c r="O94" s="39"/>
    </row>
    <row r="95" spans="2:15" ht="15" customHeight="1" x14ac:dyDescent="0.25">
      <c r="B95" s="87" t="s">
        <v>78</v>
      </c>
      <c r="C95" s="88"/>
      <c r="D95" s="88"/>
      <c r="E95" s="89"/>
      <c r="F95" s="40">
        <v>150</v>
      </c>
      <c r="G95" s="40">
        <v>180</v>
      </c>
      <c r="H95" s="27">
        <v>0.6</v>
      </c>
      <c r="I95" s="27">
        <v>0.72</v>
      </c>
      <c r="J95" s="27">
        <v>0.6</v>
      </c>
      <c r="K95" s="27">
        <v>0.72</v>
      </c>
      <c r="L95" s="27">
        <v>14.7</v>
      </c>
      <c r="M95" s="27">
        <v>17.64</v>
      </c>
      <c r="N95" s="27">
        <v>60.5</v>
      </c>
      <c r="O95" s="27">
        <v>84.6</v>
      </c>
    </row>
    <row r="96" spans="2:15" ht="15" customHeight="1" x14ac:dyDescent="0.25">
      <c r="B96" s="106" t="s">
        <v>10</v>
      </c>
      <c r="C96" s="107"/>
      <c r="D96" s="107"/>
      <c r="E96" s="108"/>
      <c r="F96" s="23">
        <v>0.04</v>
      </c>
      <c r="G96" s="23">
        <v>0.04</v>
      </c>
      <c r="H96" s="39">
        <f>H95</f>
        <v>0.6</v>
      </c>
      <c r="I96" s="39">
        <f t="shared" ref="I96:O96" si="15">I95</f>
        <v>0.72</v>
      </c>
      <c r="J96" s="39">
        <f t="shared" si="15"/>
        <v>0.6</v>
      </c>
      <c r="K96" s="39">
        <f t="shared" si="15"/>
        <v>0.72</v>
      </c>
      <c r="L96" s="39">
        <f t="shared" si="15"/>
        <v>14.7</v>
      </c>
      <c r="M96" s="39">
        <f t="shared" si="15"/>
        <v>17.64</v>
      </c>
      <c r="N96" s="39">
        <f t="shared" si="15"/>
        <v>60.5</v>
      </c>
      <c r="O96" s="39">
        <f t="shared" si="15"/>
        <v>84.6</v>
      </c>
    </row>
    <row r="97" spans="2:15" ht="15" customHeight="1" x14ac:dyDescent="0.25">
      <c r="B97" s="90" t="s">
        <v>11</v>
      </c>
      <c r="C97" s="91"/>
      <c r="D97" s="91"/>
      <c r="E97" s="92"/>
      <c r="F97" s="24"/>
      <c r="G97" s="24"/>
      <c r="H97" s="1"/>
      <c r="I97" s="1"/>
      <c r="J97" s="1"/>
      <c r="K97" s="1"/>
      <c r="L97" s="1"/>
      <c r="M97" s="1"/>
      <c r="N97" s="1"/>
      <c r="O97" s="1"/>
    </row>
    <row r="98" spans="2:15" ht="15" customHeight="1" x14ac:dyDescent="0.25">
      <c r="B98" s="141" t="s">
        <v>138</v>
      </c>
      <c r="C98" s="142"/>
      <c r="D98" s="142"/>
      <c r="E98" s="143"/>
      <c r="F98" s="26">
        <v>50</v>
      </c>
      <c r="G98" s="26">
        <v>60</v>
      </c>
      <c r="H98" s="13">
        <v>0.56000000000000005</v>
      </c>
      <c r="I98" s="13">
        <v>0.67</v>
      </c>
      <c r="J98" s="13">
        <v>2.6</v>
      </c>
      <c r="K98" s="13">
        <v>3.11</v>
      </c>
      <c r="L98" s="13">
        <v>2.2599999999999998</v>
      </c>
      <c r="M98" s="13">
        <v>2.71</v>
      </c>
      <c r="N98" s="13">
        <v>35.700000000000003</v>
      </c>
      <c r="O98" s="13">
        <v>42.83</v>
      </c>
    </row>
    <row r="99" spans="2:15" ht="15.75" customHeight="1" x14ac:dyDescent="0.25">
      <c r="B99" s="87" t="s">
        <v>107</v>
      </c>
      <c r="C99" s="88"/>
      <c r="D99" s="88"/>
      <c r="E99" s="89"/>
      <c r="F99" s="22">
        <v>150</v>
      </c>
      <c r="G99" s="22">
        <v>200</v>
      </c>
      <c r="H99" s="22">
        <v>1.06</v>
      </c>
      <c r="I99" s="22">
        <v>1.87</v>
      </c>
      <c r="J99" s="22">
        <v>1.33</v>
      </c>
      <c r="K99" s="22">
        <v>1.78</v>
      </c>
      <c r="L99" s="22">
        <v>12.03</v>
      </c>
      <c r="M99" s="22">
        <v>16.95</v>
      </c>
      <c r="N99" s="22">
        <v>60.24</v>
      </c>
      <c r="O99" s="22">
        <v>89.64</v>
      </c>
    </row>
    <row r="100" spans="2:15" ht="13.5" customHeight="1" x14ac:dyDescent="0.25">
      <c r="B100" s="100" t="s">
        <v>108</v>
      </c>
      <c r="C100" s="101"/>
      <c r="D100" s="101"/>
      <c r="E100" s="102"/>
      <c r="F100" s="22">
        <v>60</v>
      </c>
      <c r="G100" s="22">
        <v>70</v>
      </c>
      <c r="H100" s="12">
        <v>11.28</v>
      </c>
      <c r="I100" s="12">
        <v>13.32</v>
      </c>
      <c r="J100" s="12">
        <v>12.04</v>
      </c>
      <c r="K100" s="12">
        <v>15.45</v>
      </c>
      <c r="L100" s="12">
        <v>4.04</v>
      </c>
      <c r="M100" s="12">
        <v>5.69</v>
      </c>
      <c r="N100" s="12">
        <v>206.53</v>
      </c>
      <c r="O100" s="12">
        <v>251.89</v>
      </c>
    </row>
    <row r="101" spans="2:15" ht="15" customHeight="1" x14ac:dyDescent="0.25">
      <c r="B101" s="100" t="s">
        <v>73</v>
      </c>
      <c r="C101" s="101"/>
      <c r="D101" s="101"/>
      <c r="E101" s="102"/>
      <c r="F101" s="28">
        <v>100</v>
      </c>
      <c r="G101" s="28">
        <v>150</v>
      </c>
      <c r="H101" s="27">
        <v>2.46</v>
      </c>
      <c r="I101" s="27">
        <v>3.66</v>
      </c>
      <c r="J101" s="27">
        <v>3.47</v>
      </c>
      <c r="K101" s="27">
        <v>5.24</v>
      </c>
      <c r="L101" s="27">
        <v>10.3</v>
      </c>
      <c r="M101" s="27">
        <v>15.53</v>
      </c>
      <c r="N101" s="27">
        <v>84.75</v>
      </c>
      <c r="O101" s="27">
        <v>127.97</v>
      </c>
    </row>
    <row r="102" spans="2:15" ht="15" customHeight="1" x14ac:dyDescent="0.25">
      <c r="B102" s="136" t="s">
        <v>55</v>
      </c>
      <c r="C102" s="137"/>
      <c r="D102" s="137"/>
      <c r="E102" s="138"/>
      <c r="F102" s="28">
        <v>150</v>
      </c>
      <c r="G102" s="28">
        <v>180</v>
      </c>
      <c r="H102" s="27">
        <v>0.12</v>
      </c>
      <c r="I102" s="27">
        <v>0.14000000000000001</v>
      </c>
      <c r="J102" s="27">
        <v>0.12</v>
      </c>
      <c r="K102" s="27">
        <v>0.14000000000000001</v>
      </c>
      <c r="L102" s="27">
        <v>17.91</v>
      </c>
      <c r="M102" s="27">
        <v>21.49</v>
      </c>
      <c r="N102" s="27">
        <v>73.95</v>
      </c>
      <c r="O102" s="27">
        <v>88.74</v>
      </c>
    </row>
    <row r="103" spans="2:15" ht="15" customHeight="1" x14ac:dyDescent="0.25">
      <c r="B103" s="87" t="s">
        <v>13</v>
      </c>
      <c r="C103" s="88"/>
      <c r="D103" s="88"/>
      <c r="E103" s="89"/>
      <c r="F103" s="28">
        <v>30</v>
      </c>
      <c r="G103" s="28">
        <v>60</v>
      </c>
      <c r="H103" s="27">
        <v>1.98</v>
      </c>
      <c r="I103" s="27">
        <v>3.96</v>
      </c>
      <c r="J103" s="27">
        <v>0.36</v>
      </c>
      <c r="K103" s="27">
        <v>0.72</v>
      </c>
      <c r="L103" s="27">
        <v>10.02</v>
      </c>
      <c r="M103" s="27">
        <v>20.04</v>
      </c>
      <c r="N103" s="27">
        <v>52.2</v>
      </c>
      <c r="O103" s="27">
        <v>104.4</v>
      </c>
    </row>
    <row r="104" spans="2:15" ht="15" customHeight="1" x14ac:dyDescent="0.25">
      <c r="B104" s="106" t="s">
        <v>10</v>
      </c>
      <c r="C104" s="107"/>
      <c r="D104" s="107"/>
      <c r="E104" s="108"/>
      <c r="F104" s="23">
        <v>0.3</v>
      </c>
      <c r="G104" s="23">
        <v>0.33</v>
      </c>
      <c r="H104" s="39">
        <f>H98+H99+H100+H102+H103</f>
        <v>14.999999999999998</v>
      </c>
      <c r="I104" s="39">
        <f>I98+I99+I100+I102+I103</f>
        <v>19.96</v>
      </c>
      <c r="J104" s="39">
        <f t="shared" ref="J104:O104" si="16">J98+J99+J100+J101+J102+J103</f>
        <v>19.919999999999998</v>
      </c>
      <c r="K104" s="39">
        <f t="shared" si="16"/>
        <v>26.439999999999998</v>
      </c>
      <c r="L104" s="39">
        <f t="shared" si="16"/>
        <v>56.56</v>
      </c>
      <c r="M104" s="39">
        <f t="shared" si="16"/>
        <v>82.41</v>
      </c>
      <c r="N104" s="39">
        <f t="shared" si="16"/>
        <v>513.37</v>
      </c>
      <c r="O104" s="39">
        <f t="shared" si="16"/>
        <v>705.47</v>
      </c>
    </row>
    <row r="105" spans="2:15" ht="15" customHeight="1" x14ac:dyDescent="0.25">
      <c r="B105" s="90" t="s">
        <v>14</v>
      </c>
      <c r="C105" s="91"/>
      <c r="D105" s="91"/>
      <c r="E105" s="92"/>
      <c r="F105" s="28"/>
      <c r="G105" s="28"/>
      <c r="H105" s="27"/>
      <c r="I105" s="27"/>
      <c r="J105" s="27"/>
      <c r="K105" s="27"/>
      <c r="L105" s="27"/>
      <c r="M105" s="27"/>
      <c r="N105" s="27"/>
      <c r="O105" s="27"/>
    </row>
    <row r="106" spans="2:15" ht="15" customHeight="1" x14ac:dyDescent="0.25">
      <c r="B106" s="87" t="s">
        <v>32</v>
      </c>
      <c r="C106" s="88"/>
      <c r="D106" s="88"/>
      <c r="E106" s="89"/>
      <c r="F106" s="28">
        <v>150</v>
      </c>
      <c r="G106" s="28">
        <v>150</v>
      </c>
      <c r="H106" s="27">
        <v>4.3499999999999996</v>
      </c>
      <c r="I106" s="27">
        <v>4.3499999999999996</v>
      </c>
      <c r="J106" s="27">
        <v>4.8</v>
      </c>
      <c r="K106" s="27">
        <v>4.8</v>
      </c>
      <c r="L106" s="27">
        <v>6</v>
      </c>
      <c r="M106" s="27">
        <v>6</v>
      </c>
      <c r="N106" s="27">
        <v>88.5</v>
      </c>
      <c r="O106" s="27">
        <v>88.5</v>
      </c>
    </row>
    <row r="107" spans="2:15" ht="15" customHeight="1" x14ac:dyDescent="0.25">
      <c r="B107" s="87" t="s">
        <v>22</v>
      </c>
      <c r="C107" s="88"/>
      <c r="D107" s="88"/>
      <c r="E107" s="89"/>
      <c r="F107" s="28">
        <v>20</v>
      </c>
      <c r="G107" s="28">
        <v>20</v>
      </c>
      <c r="H107" s="27">
        <v>2.08</v>
      </c>
      <c r="I107" s="27">
        <v>2.08</v>
      </c>
      <c r="J107" s="27">
        <v>0.68</v>
      </c>
      <c r="K107" s="27">
        <v>0.68</v>
      </c>
      <c r="L107" s="27">
        <v>9.9</v>
      </c>
      <c r="M107" s="27">
        <v>9.9</v>
      </c>
      <c r="N107" s="27">
        <v>54</v>
      </c>
      <c r="O107" s="27">
        <v>54</v>
      </c>
    </row>
    <row r="108" spans="2:15" ht="15" customHeight="1" x14ac:dyDescent="0.25">
      <c r="B108" s="106" t="s">
        <v>10</v>
      </c>
      <c r="C108" s="107"/>
      <c r="D108" s="107"/>
      <c r="E108" s="108"/>
      <c r="F108" s="23">
        <v>0.13</v>
      </c>
      <c r="G108" s="23">
        <v>0.12</v>
      </c>
      <c r="H108" s="39">
        <f>H106+H107</f>
        <v>6.43</v>
      </c>
      <c r="I108" s="39">
        <f t="shared" ref="I108:O108" si="17">I106+I107</f>
        <v>6.43</v>
      </c>
      <c r="J108" s="39">
        <f t="shared" si="17"/>
        <v>5.4799999999999995</v>
      </c>
      <c r="K108" s="39">
        <f t="shared" si="17"/>
        <v>5.4799999999999995</v>
      </c>
      <c r="L108" s="39">
        <f t="shared" si="17"/>
        <v>15.9</v>
      </c>
      <c r="M108" s="39">
        <f t="shared" si="17"/>
        <v>15.9</v>
      </c>
      <c r="N108" s="39">
        <f t="shared" si="17"/>
        <v>142.5</v>
      </c>
      <c r="O108" s="39">
        <f t="shared" si="17"/>
        <v>142.5</v>
      </c>
    </row>
    <row r="109" spans="2:15" ht="15" customHeight="1" x14ac:dyDescent="0.25">
      <c r="B109" s="90" t="s">
        <v>35</v>
      </c>
      <c r="C109" s="91"/>
      <c r="D109" s="91"/>
      <c r="E109" s="92"/>
      <c r="F109" s="28"/>
      <c r="G109" s="28"/>
      <c r="H109" s="27"/>
      <c r="I109" s="27"/>
      <c r="J109" s="27"/>
      <c r="K109" s="27"/>
      <c r="L109" s="27"/>
      <c r="M109" s="27"/>
      <c r="N109" s="27"/>
      <c r="O109" s="27"/>
    </row>
    <row r="110" spans="2:15" ht="15" customHeight="1" x14ac:dyDescent="0.25">
      <c r="B110" s="87" t="s">
        <v>74</v>
      </c>
      <c r="C110" s="88"/>
      <c r="D110" s="88"/>
      <c r="E110" s="89"/>
      <c r="F110" s="29" t="s">
        <v>88</v>
      </c>
      <c r="G110" s="29" t="s">
        <v>89</v>
      </c>
      <c r="H110" s="27">
        <v>17.329999999999998</v>
      </c>
      <c r="I110" s="27">
        <v>21.23</v>
      </c>
      <c r="J110" s="27">
        <v>4.63</v>
      </c>
      <c r="K110" s="27">
        <v>6.38</v>
      </c>
      <c r="L110" s="27">
        <v>20.170000000000002</v>
      </c>
      <c r="M110" s="27">
        <v>23.54</v>
      </c>
      <c r="N110" s="27">
        <v>205.67</v>
      </c>
      <c r="O110" s="27">
        <v>260.44</v>
      </c>
    </row>
    <row r="111" spans="2:15" ht="15" customHeight="1" x14ac:dyDescent="0.25">
      <c r="B111" s="136" t="s">
        <v>15</v>
      </c>
      <c r="C111" s="137"/>
      <c r="D111" s="137"/>
      <c r="E111" s="138"/>
      <c r="F111" s="28">
        <v>150</v>
      </c>
      <c r="G111" s="28">
        <v>180</v>
      </c>
      <c r="H111" s="27">
        <v>4.59</v>
      </c>
      <c r="I111" s="27">
        <v>5.51</v>
      </c>
      <c r="J111" s="27">
        <v>3.96</v>
      </c>
      <c r="K111" s="27">
        <v>4.75</v>
      </c>
      <c r="L111" s="27">
        <v>7.6</v>
      </c>
      <c r="M111" s="27">
        <v>9.1199999999999992</v>
      </c>
      <c r="N111" s="27">
        <v>85.48</v>
      </c>
      <c r="O111" s="27">
        <v>102.58</v>
      </c>
    </row>
    <row r="112" spans="2:15" ht="15" customHeight="1" x14ac:dyDescent="0.25">
      <c r="B112" s="87" t="s">
        <v>22</v>
      </c>
      <c r="C112" s="88"/>
      <c r="D112" s="88"/>
      <c r="E112" s="89"/>
      <c r="F112" s="28">
        <v>20</v>
      </c>
      <c r="G112" s="28">
        <v>20</v>
      </c>
      <c r="H112" s="27">
        <v>2.08</v>
      </c>
      <c r="I112" s="27">
        <v>2.08</v>
      </c>
      <c r="J112" s="27">
        <v>0.68</v>
      </c>
      <c r="K112" s="27">
        <v>0.68</v>
      </c>
      <c r="L112" s="27">
        <v>9.9</v>
      </c>
      <c r="M112" s="27">
        <v>9.9</v>
      </c>
      <c r="N112" s="27">
        <v>54</v>
      </c>
      <c r="O112" s="27">
        <v>54</v>
      </c>
    </row>
    <row r="113" spans="2:15" ht="15" customHeight="1" x14ac:dyDescent="0.25">
      <c r="B113" s="106" t="s">
        <v>10</v>
      </c>
      <c r="C113" s="107"/>
      <c r="D113" s="107"/>
      <c r="E113" s="108"/>
      <c r="F113" s="23">
        <v>0.23</v>
      </c>
      <c r="G113" s="23">
        <v>0.23</v>
      </c>
      <c r="H113" s="39">
        <f>H110+H111</f>
        <v>21.919999999999998</v>
      </c>
      <c r="I113" s="39">
        <f>I110+I111</f>
        <v>26.740000000000002</v>
      </c>
      <c r="J113" s="39">
        <f>J110+J112</f>
        <v>5.31</v>
      </c>
      <c r="K113" s="39">
        <f>K110+K112</f>
        <v>7.06</v>
      </c>
      <c r="L113" s="39">
        <f t="shared" ref="L113:O113" si="18">L110+L111+L112</f>
        <v>37.67</v>
      </c>
      <c r="M113" s="39">
        <f t="shared" si="18"/>
        <v>42.559999999999995</v>
      </c>
      <c r="N113" s="39">
        <f t="shared" si="18"/>
        <v>345.15</v>
      </c>
      <c r="O113" s="39">
        <f t="shared" si="18"/>
        <v>417.02</v>
      </c>
    </row>
    <row r="114" spans="2:15" ht="15" customHeight="1" x14ac:dyDescent="0.25">
      <c r="B114" s="106" t="s">
        <v>17</v>
      </c>
      <c r="C114" s="107"/>
      <c r="D114" s="107"/>
      <c r="E114" s="107"/>
      <c r="F114" s="108"/>
      <c r="G114" s="28"/>
      <c r="H114" s="27"/>
      <c r="I114" s="27"/>
      <c r="J114" s="27"/>
      <c r="K114" s="27"/>
      <c r="L114" s="27"/>
      <c r="M114" s="27"/>
      <c r="N114" s="27"/>
      <c r="O114" s="27"/>
    </row>
    <row r="115" spans="2:15" ht="15" customHeight="1" x14ac:dyDescent="0.25">
      <c r="B115" s="87" t="s">
        <v>24</v>
      </c>
      <c r="C115" s="88"/>
      <c r="D115" s="88"/>
      <c r="E115" s="89"/>
      <c r="F115" s="28">
        <v>120</v>
      </c>
      <c r="G115" s="28">
        <v>150</v>
      </c>
      <c r="H115" s="27">
        <v>2.78</v>
      </c>
      <c r="I115" s="27">
        <v>3.47</v>
      </c>
      <c r="J115" s="27">
        <v>3.78</v>
      </c>
      <c r="K115" s="27">
        <v>4.22</v>
      </c>
      <c r="L115" s="27">
        <v>3.58</v>
      </c>
      <c r="M115" s="27">
        <v>4.4800000000000004</v>
      </c>
      <c r="N115" s="27">
        <v>28.21</v>
      </c>
      <c r="O115" s="27">
        <v>47.76</v>
      </c>
    </row>
    <row r="116" spans="2:15" ht="15" customHeight="1" x14ac:dyDescent="0.25">
      <c r="B116" s="87" t="s">
        <v>97</v>
      </c>
      <c r="C116" s="88"/>
      <c r="D116" s="88"/>
      <c r="E116" s="89"/>
      <c r="F116" s="28">
        <v>150</v>
      </c>
      <c r="G116" s="28">
        <v>200</v>
      </c>
      <c r="H116" s="27">
        <v>0.02</v>
      </c>
      <c r="I116" s="27">
        <v>0.03</v>
      </c>
      <c r="J116" s="27">
        <v>0.01</v>
      </c>
      <c r="K116" s="27">
        <v>0.01</v>
      </c>
      <c r="L116" s="27">
        <v>8.65</v>
      </c>
      <c r="M116" s="27">
        <v>11.53</v>
      </c>
      <c r="N116" s="27">
        <v>24.76</v>
      </c>
      <c r="O116" s="27">
        <v>46.35</v>
      </c>
    </row>
    <row r="117" spans="2:15" ht="15" customHeight="1" x14ac:dyDescent="0.25">
      <c r="B117" s="106" t="s">
        <v>10</v>
      </c>
      <c r="C117" s="107"/>
      <c r="D117" s="107"/>
      <c r="E117" s="108"/>
      <c r="F117" s="23">
        <v>0.09</v>
      </c>
      <c r="G117" s="23">
        <v>0.08</v>
      </c>
      <c r="H117" s="39">
        <f>H115+H116</f>
        <v>2.8</v>
      </c>
      <c r="I117" s="39">
        <f t="shared" ref="I117:O117" si="19">I115+I116</f>
        <v>3.5</v>
      </c>
      <c r="J117" s="39">
        <f t="shared" si="19"/>
        <v>3.7899999999999996</v>
      </c>
      <c r="K117" s="39">
        <f t="shared" si="19"/>
        <v>4.2299999999999995</v>
      </c>
      <c r="L117" s="39">
        <f t="shared" si="19"/>
        <v>12.23</v>
      </c>
      <c r="M117" s="39">
        <f t="shared" si="19"/>
        <v>16.009999999999998</v>
      </c>
      <c r="N117" s="39">
        <f t="shared" si="19"/>
        <v>52.97</v>
      </c>
      <c r="O117" s="39">
        <f t="shared" si="19"/>
        <v>94.11</v>
      </c>
    </row>
    <row r="118" spans="2:15" ht="15" customHeight="1" x14ac:dyDescent="0.25">
      <c r="B118" s="106" t="s">
        <v>19</v>
      </c>
      <c r="C118" s="107"/>
      <c r="D118" s="107"/>
      <c r="E118" s="108"/>
      <c r="F118" s="23">
        <v>1</v>
      </c>
      <c r="G118" s="23">
        <v>1</v>
      </c>
      <c r="H118" s="39">
        <f t="shared" ref="H118:O118" si="20">H93+H96+H104+H108+H113+H117</f>
        <v>56.089999999999989</v>
      </c>
      <c r="I118" s="39">
        <f t="shared" si="20"/>
        <v>69.320000000000007</v>
      </c>
      <c r="J118" s="39">
        <f t="shared" si="20"/>
        <v>52.15</v>
      </c>
      <c r="K118" s="39">
        <f t="shared" si="20"/>
        <v>66.539999999999992</v>
      </c>
      <c r="L118" s="39">
        <f t="shared" si="20"/>
        <v>183.21</v>
      </c>
      <c r="M118" s="39">
        <f t="shared" si="20"/>
        <v>234.65</v>
      </c>
      <c r="N118" s="39">
        <f t="shared" si="20"/>
        <v>1502.8100000000002</v>
      </c>
      <c r="O118" s="39">
        <f t="shared" si="20"/>
        <v>1967.29</v>
      </c>
    </row>
    <row r="119" spans="2:15" ht="15" customHeight="1" x14ac:dyDescent="0.25">
      <c r="B119" s="106" t="s">
        <v>20</v>
      </c>
      <c r="C119" s="107"/>
      <c r="D119" s="107"/>
      <c r="E119" s="108"/>
      <c r="F119" s="24"/>
      <c r="G119" s="24"/>
      <c r="H119" s="39">
        <v>1</v>
      </c>
      <c r="I119" s="39">
        <v>1</v>
      </c>
      <c r="J119" s="7">
        <f>J118/H118</f>
        <v>0.92975574968800156</v>
      </c>
      <c r="K119" s="7">
        <f>K118/I118</f>
        <v>0.95989613387189821</v>
      </c>
      <c r="L119" s="7">
        <f>L118/H118</f>
        <v>3.2663576395079343</v>
      </c>
      <c r="M119" s="7">
        <f>M118/I118</f>
        <v>3.3850259665320253</v>
      </c>
      <c r="N119" s="39"/>
      <c r="O119" s="39"/>
    </row>
    <row r="120" spans="2:15" x14ac:dyDescent="0.25">
      <c r="B120" s="67"/>
      <c r="C120" s="67"/>
      <c r="D120" s="67"/>
      <c r="E120" s="67"/>
      <c r="F120" s="68"/>
      <c r="G120" s="68"/>
      <c r="H120" s="11"/>
      <c r="I120" s="11"/>
      <c r="J120" s="18"/>
      <c r="K120" s="18"/>
      <c r="L120" s="18"/>
      <c r="M120" s="18"/>
      <c r="N120" s="11"/>
      <c r="O120" s="11"/>
    </row>
    <row r="121" spans="2:15" x14ac:dyDescent="0.25">
      <c r="B121" s="67"/>
      <c r="C121" s="67"/>
      <c r="D121" s="67"/>
      <c r="E121" s="67"/>
      <c r="F121" s="68"/>
      <c r="G121" s="68"/>
      <c r="H121" s="11"/>
      <c r="I121" s="11"/>
      <c r="J121" s="18"/>
      <c r="K121" s="18"/>
      <c r="L121" s="18"/>
      <c r="M121" s="18"/>
      <c r="N121" s="11"/>
      <c r="O121" s="11"/>
    </row>
    <row r="122" spans="2:15" x14ac:dyDescent="0.25">
      <c r="B122" s="67"/>
      <c r="C122" s="67"/>
      <c r="D122" s="67"/>
      <c r="E122" s="67"/>
      <c r="F122" s="68"/>
      <c r="G122" s="68"/>
      <c r="H122" s="11"/>
      <c r="I122" s="11"/>
      <c r="J122" s="18"/>
      <c r="K122" s="18"/>
      <c r="L122" s="18"/>
      <c r="M122" s="18"/>
      <c r="N122" s="11"/>
      <c r="O122" s="11"/>
    </row>
    <row r="123" spans="2:15" x14ac:dyDescent="0.25">
      <c r="B123" s="67"/>
      <c r="C123" s="67"/>
      <c r="D123" s="67"/>
      <c r="E123" s="67"/>
      <c r="F123" s="68"/>
      <c r="G123" s="68"/>
      <c r="H123" s="11"/>
      <c r="I123" s="11"/>
      <c r="J123" s="18"/>
      <c r="K123" s="18"/>
      <c r="L123" s="18"/>
      <c r="M123" s="18"/>
      <c r="N123" s="11"/>
      <c r="O123" s="11"/>
    </row>
    <row r="124" spans="2:15" x14ac:dyDescent="0.25">
      <c r="B124" s="8"/>
      <c r="C124" s="8"/>
      <c r="D124" s="8"/>
      <c r="E124" s="8"/>
      <c r="F124" s="9"/>
      <c r="G124" s="9"/>
      <c r="H124" s="11"/>
      <c r="I124" s="11"/>
      <c r="J124" s="18"/>
      <c r="K124" s="18"/>
      <c r="L124" s="18"/>
      <c r="M124" s="18"/>
      <c r="N124" s="11"/>
      <c r="O124" s="11"/>
    </row>
    <row r="125" spans="2:15" x14ac:dyDescent="0.25">
      <c r="B125" s="8"/>
      <c r="C125" s="8"/>
      <c r="D125" s="8"/>
      <c r="E125" s="8"/>
      <c r="F125" s="9"/>
      <c r="G125" s="9"/>
      <c r="H125" s="11"/>
      <c r="I125" s="11"/>
      <c r="J125" s="18"/>
      <c r="K125" s="18"/>
      <c r="L125" s="18"/>
      <c r="M125" s="18"/>
      <c r="N125" s="11"/>
      <c r="O125" s="11"/>
    </row>
    <row r="126" spans="2:15" x14ac:dyDescent="0.25">
      <c r="B126" s="8"/>
      <c r="C126" s="8"/>
      <c r="D126" s="8"/>
      <c r="E126" s="8"/>
      <c r="F126" s="9"/>
      <c r="G126" s="9"/>
      <c r="H126" s="11"/>
      <c r="I126" s="11"/>
      <c r="J126" s="18"/>
      <c r="K126" s="18"/>
      <c r="L126" s="18"/>
      <c r="M126" s="18"/>
      <c r="N126" s="11"/>
      <c r="O126" s="11"/>
    </row>
    <row r="127" spans="2:15" ht="15" customHeight="1" x14ac:dyDescent="0.25">
      <c r="B127" s="140" t="s">
        <v>45</v>
      </c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</row>
    <row r="128" spans="2:15" ht="15" customHeight="1" x14ac:dyDescent="0.25">
      <c r="B128" s="76" t="s">
        <v>39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2:15" ht="15" customHeight="1" x14ac:dyDescent="0.25">
      <c r="B129" s="118" t="s">
        <v>0</v>
      </c>
      <c r="C129" s="119"/>
      <c r="D129" s="119"/>
      <c r="E129" s="120"/>
      <c r="F129" s="84" t="s">
        <v>1</v>
      </c>
      <c r="G129" s="86"/>
      <c r="H129" s="84" t="s">
        <v>2</v>
      </c>
      <c r="I129" s="86"/>
      <c r="J129" s="84" t="s">
        <v>3</v>
      </c>
      <c r="K129" s="86"/>
      <c r="L129" s="84" t="s">
        <v>4</v>
      </c>
      <c r="M129" s="86"/>
      <c r="N129" s="84" t="s">
        <v>5</v>
      </c>
      <c r="O129" s="86"/>
    </row>
    <row r="130" spans="2:15" x14ac:dyDescent="0.25">
      <c r="B130" s="121"/>
      <c r="C130" s="122"/>
      <c r="D130" s="122"/>
      <c r="E130" s="123"/>
      <c r="F130" s="39" t="s">
        <v>6</v>
      </c>
      <c r="G130" s="39" t="s">
        <v>7</v>
      </c>
      <c r="H130" s="39" t="s">
        <v>6</v>
      </c>
      <c r="I130" s="39" t="s">
        <v>7</v>
      </c>
      <c r="J130" s="39" t="s">
        <v>6</v>
      </c>
      <c r="K130" s="39" t="s">
        <v>7</v>
      </c>
      <c r="L130" s="39" t="s">
        <v>6</v>
      </c>
      <c r="M130" s="39" t="s">
        <v>7</v>
      </c>
      <c r="N130" s="39" t="s">
        <v>6</v>
      </c>
      <c r="O130" s="39" t="s">
        <v>7</v>
      </c>
    </row>
    <row r="131" spans="2:15" ht="15" customHeight="1" x14ac:dyDescent="0.25">
      <c r="B131" s="84" t="s">
        <v>8</v>
      </c>
      <c r="C131" s="85"/>
      <c r="D131" s="85"/>
      <c r="E131" s="86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ht="15" customHeight="1" x14ac:dyDescent="0.25">
      <c r="B132" s="81" t="s">
        <v>62</v>
      </c>
      <c r="C132" s="82"/>
      <c r="D132" s="82"/>
      <c r="E132" s="83"/>
      <c r="F132" s="27">
        <v>140</v>
      </c>
      <c r="G132" s="27">
        <v>150</v>
      </c>
      <c r="H132" s="12">
        <v>6.94</v>
      </c>
      <c r="I132" s="12">
        <v>7.45</v>
      </c>
      <c r="J132" s="12">
        <v>6</v>
      </c>
      <c r="K132" s="12">
        <v>6.41</v>
      </c>
      <c r="L132" s="12">
        <v>27.14</v>
      </c>
      <c r="M132" s="12">
        <v>29.04</v>
      </c>
      <c r="N132" s="12">
        <v>190.81</v>
      </c>
      <c r="O132" s="12">
        <v>204.13</v>
      </c>
    </row>
    <row r="133" spans="2:15" ht="15" customHeight="1" x14ac:dyDescent="0.25">
      <c r="B133" s="136" t="s">
        <v>26</v>
      </c>
      <c r="C133" s="137"/>
      <c r="D133" s="137"/>
      <c r="E133" s="138"/>
      <c r="F133" s="22">
        <v>150</v>
      </c>
      <c r="G133" s="22">
        <v>200</v>
      </c>
      <c r="H133" s="22">
        <v>2.91</v>
      </c>
      <c r="I133" s="22">
        <v>3.45</v>
      </c>
      <c r="J133" s="22">
        <v>2.33</v>
      </c>
      <c r="K133" s="22">
        <v>2.73</v>
      </c>
      <c r="L133" s="22">
        <v>14.37</v>
      </c>
      <c r="M133" s="22">
        <v>22.65</v>
      </c>
      <c r="N133" s="22">
        <v>91.07</v>
      </c>
      <c r="O133" s="22">
        <v>130.82</v>
      </c>
    </row>
    <row r="134" spans="2:15" ht="15" customHeight="1" x14ac:dyDescent="0.25">
      <c r="B134" s="87" t="s">
        <v>23</v>
      </c>
      <c r="C134" s="88"/>
      <c r="D134" s="88"/>
      <c r="E134" s="89"/>
      <c r="F134" s="22">
        <v>25</v>
      </c>
      <c r="G134" s="22">
        <v>35</v>
      </c>
      <c r="H134" s="22">
        <v>3.53</v>
      </c>
      <c r="I134" s="22">
        <v>5.36</v>
      </c>
      <c r="J134" s="22">
        <v>4.3099999999999996</v>
      </c>
      <c r="K134" s="22">
        <v>6.76</v>
      </c>
      <c r="L134" s="22">
        <v>7.72</v>
      </c>
      <c r="M134" s="22">
        <v>11.9</v>
      </c>
      <c r="N134" s="22">
        <v>83.7</v>
      </c>
      <c r="O134" s="22">
        <v>130.66</v>
      </c>
    </row>
    <row r="135" spans="2:15" ht="15" customHeight="1" x14ac:dyDescent="0.25">
      <c r="B135" s="64" t="s">
        <v>10</v>
      </c>
      <c r="C135" s="65"/>
      <c r="D135" s="65"/>
      <c r="E135" s="66"/>
      <c r="F135" s="23">
        <v>0.21</v>
      </c>
      <c r="G135" s="23">
        <v>0.21</v>
      </c>
      <c r="H135" s="40">
        <f>H132+H133+H134</f>
        <v>13.38</v>
      </c>
      <c r="I135" s="40">
        <f t="shared" ref="I135:O135" si="21">I132+I133+I134</f>
        <v>16.260000000000002</v>
      </c>
      <c r="J135" s="40">
        <f t="shared" si="21"/>
        <v>12.64</v>
      </c>
      <c r="K135" s="40">
        <f t="shared" si="21"/>
        <v>15.9</v>
      </c>
      <c r="L135" s="40">
        <f t="shared" si="21"/>
        <v>49.23</v>
      </c>
      <c r="M135" s="40">
        <f t="shared" si="21"/>
        <v>63.589999999999996</v>
      </c>
      <c r="N135" s="40">
        <f t="shared" si="21"/>
        <v>365.58</v>
      </c>
      <c r="O135" s="40">
        <f t="shared" si="21"/>
        <v>465.61</v>
      </c>
    </row>
    <row r="136" spans="2:15" ht="15" customHeight="1" x14ac:dyDescent="0.25">
      <c r="B136" s="90" t="s">
        <v>34</v>
      </c>
      <c r="C136" s="91"/>
      <c r="D136" s="91"/>
      <c r="E136" s="92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2:15" ht="15" customHeight="1" x14ac:dyDescent="0.25">
      <c r="B137" s="87" t="s">
        <v>57</v>
      </c>
      <c r="C137" s="88"/>
      <c r="D137" s="88"/>
      <c r="E137" s="89"/>
      <c r="F137" s="28">
        <v>80</v>
      </c>
      <c r="G137" s="28">
        <v>100</v>
      </c>
      <c r="H137" s="28">
        <v>0.56000000000000005</v>
      </c>
      <c r="I137" s="28">
        <v>0.7</v>
      </c>
      <c r="J137" s="28">
        <v>0.08</v>
      </c>
      <c r="K137" s="28">
        <v>0.1</v>
      </c>
      <c r="L137" s="28">
        <v>10.56</v>
      </c>
      <c r="M137" s="28">
        <v>13.2</v>
      </c>
      <c r="N137" s="28">
        <v>48</v>
      </c>
      <c r="O137" s="28">
        <v>60</v>
      </c>
    </row>
    <row r="138" spans="2:15" ht="15" customHeight="1" x14ac:dyDescent="0.25">
      <c r="B138" s="64" t="s">
        <v>10</v>
      </c>
      <c r="C138" s="65"/>
      <c r="D138" s="65"/>
      <c r="E138" s="66"/>
      <c r="F138" s="23">
        <v>0.05</v>
      </c>
      <c r="G138" s="23">
        <v>0.05</v>
      </c>
      <c r="H138" s="40">
        <f>H137</f>
        <v>0.56000000000000005</v>
      </c>
      <c r="I138" s="40">
        <f t="shared" ref="I138:O138" si="22">I137</f>
        <v>0.7</v>
      </c>
      <c r="J138" s="40">
        <f t="shared" si="22"/>
        <v>0.08</v>
      </c>
      <c r="K138" s="40">
        <f t="shared" si="22"/>
        <v>0.1</v>
      </c>
      <c r="L138" s="40">
        <f t="shared" si="22"/>
        <v>10.56</v>
      </c>
      <c r="M138" s="40">
        <f t="shared" si="22"/>
        <v>13.2</v>
      </c>
      <c r="N138" s="40">
        <f t="shared" si="22"/>
        <v>48</v>
      </c>
      <c r="O138" s="40">
        <f t="shared" si="22"/>
        <v>60</v>
      </c>
    </row>
    <row r="139" spans="2:15" ht="15" customHeight="1" x14ac:dyDescent="0.25">
      <c r="B139" s="90" t="s">
        <v>11</v>
      </c>
      <c r="C139" s="91"/>
      <c r="D139" s="91"/>
      <c r="E139" s="92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2:15" ht="15" customHeight="1" x14ac:dyDescent="0.25">
      <c r="B140" s="141" t="s">
        <v>106</v>
      </c>
      <c r="C140" s="142"/>
      <c r="D140" s="142"/>
      <c r="E140" s="143"/>
      <c r="F140" s="26">
        <v>50</v>
      </c>
      <c r="G140" s="26">
        <v>60</v>
      </c>
      <c r="H140" s="26">
        <v>0.55000000000000004</v>
      </c>
      <c r="I140" s="26">
        <v>0.66</v>
      </c>
      <c r="J140" s="26">
        <v>0.1</v>
      </c>
      <c r="K140" s="26">
        <v>0.12</v>
      </c>
      <c r="L140" s="26">
        <v>1.9</v>
      </c>
      <c r="M140" s="26">
        <v>2.2799999999999998</v>
      </c>
      <c r="N140" s="26">
        <v>12</v>
      </c>
      <c r="O140" s="26">
        <v>14.4</v>
      </c>
    </row>
    <row r="141" spans="2:15" ht="15" customHeight="1" x14ac:dyDescent="0.25">
      <c r="B141" s="87" t="s">
        <v>90</v>
      </c>
      <c r="C141" s="88"/>
      <c r="D141" s="88"/>
      <c r="E141" s="89"/>
      <c r="F141" s="28" t="s">
        <v>83</v>
      </c>
      <c r="G141" s="28"/>
      <c r="H141" s="28">
        <v>1.34</v>
      </c>
      <c r="I141" s="28"/>
      <c r="J141" s="28">
        <v>3.35</v>
      </c>
      <c r="K141" s="28"/>
      <c r="L141" s="28">
        <v>8.94</v>
      </c>
      <c r="M141" s="28"/>
      <c r="N141" s="28">
        <v>73.03</v>
      </c>
      <c r="O141" s="28"/>
    </row>
    <row r="142" spans="2:15" ht="15" customHeight="1" x14ac:dyDescent="0.25">
      <c r="B142" s="87" t="s">
        <v>92</v>
      </c>
      <c r="C142" s="88"/>
      <c r="D142" s="88"/>
      <c r="E142" s="89"/>
      <c r="F142" s="28"/>
      <c r="G142" s="28" t="s">
        <v>66</v>
      </c>
      <c r="H142" s="28"/>
      <c r="I142" s="28">
        <v>5.75</v>
      </c>
      <c r="J142" s="28"/>
      <c r="K142" s="28">
        <v>7.45</v>
      </c>
      <c r="L142" s="28"/>
      <c r="M142" s="28">
        <v>10.72</v>
      </c>
      <c r="N142" s="28"/>
      <c r="O142" s="28">
        <v>136.87</v>
      </c>
    </row>
    <row r="143" spans="2:15" ht="15" customHeight="1" x14ac:dyDescent="0.25">
      <c r="B143" s="87" t="s">
        <v>109</v>
      </c>
      <c r="C143" s="88"/>
      <c r="D143" s="88"/>
      <c r="E143" s="89"/>
      <c r="F143" s="22">
        <v>50</v>
      </c>
      <c r="G143" s="22">
        <v>60</v>
      </c>
      <c r="H143" s="22">
        <v>6.93</v>
      </c>
      <c r="I143" s="22">
        <v>7.4</v>
      </c>
      <c r="J143" s="22">
        <v>1.68</v>
      </c>
      <c r="K143" s="22">
        <v>1.77</v>
      </c>
      <c r="L143" s="22">
        <v>4.22</v>
      </c>
      <c r="M143" s="22">
        <v>4.5599999999999996</v>
      </c>
      <c r="N143" s="22">
        <v>59.69</v>
      </c>
      <c r="O143" s="22">
        <v>71.709999999999994</v>
      </c>
    </row>
    <row r="144" spans="2:15" ht="15" customHeight="1" x14ac:dyDescent="0.25">
      <c r="B144" s="87" t="s">
        <v>61</v>
      </c>
      <c r="C144" s="88"/>
      <c r="D144" s="88"/>
      <c r="E144" s="89"/>
      <c r="F144" s="28">
        <v>100</v>
      </c>
      <c r="G144" s="28">
        <v>150</v>
      </c>
      <c r="H144" s="28">
        <v>2.1800000000000002</v>
      </c>
      <c r="I144" s="28">
        <v>3.27</v>
      </c>
      <c r="J144" s="28">
        <v>3.11</v>
      </c>
      <c r="K144" s="28">
        <v>4.72</v>
      </c>
      <c r="L144" s="28">
        <v>14.66</v>
      </c>
      <c r="M144" s="28">
        <v>22.03</v>
      </c>
      <c r="N144" s="28">
        <v>95.59</v>
      </c>
      <c r="O144" s="28">
        <v>144.03</v>
      </c>
    </row>
    <row r="145" spans="2:15" ht="15" customHeight="1" x14ac:dyDescent="0.25">
      <c r="B145" s="136" t="s">
        <v>58</v>
      </c>
      <c r="C145" s="137"/>
      <c r="D145" s="137"/>
      <c r="E145" s="138"/>
      <c r="F145" s="28">
        <v>130</v>
      </c>
      <c r="G145" s="28">
        <v>200</v>
      </c>
      <c r="H145" s="28">
        <v>0.38</v>
      </c>
      <c r="I145" s="28">
        <v>0.52</v>
      </c>
      <c r="J145" s="28">
        <v>0.08</v>
      </c>
      <c r="K145" s="28">
        <v>0.11</v>
      </c>
      <c r="L145" s="28">
        <v>17.010000000000002</v>
      </c>
      <c r="M145" s="28">
        <v>23.56</v>
      </c>
      <c r="N145" s="28">
        <v>68.05</v>
      </c>
      <c r="O145" s="28">
        <v>94.22</v>
      </c>
    </row>
    <row r="146" spans="2:15" ht="15" customHeight="1" x14ac:dyDescent="0.25">
      <c r="B146" s="87" t="s">
        <v>13</v>
      </c>
      <c r="C146" s="88"/>
      <c r="D146" s="88"/>
      <c r="E146" s="89"/>
      <c r="F146" s="28">
        <v>30</v>
      </c>
      <c r="G146" s="28">
        <v>60</v>
      </c>
      <c r="H146" s="28">
        <v>1.98</v>
      </c>
      <c r="I146" s="28">
        <v>3.96</v>
      </c>
      <c r="J146" s="28">
        <v>0.36</v>
      </c>
      <c r="K146" s="28">
        <v>0.72</v>
      </c>
      <c r="L146" s="28">
        <v>10.02</v>
      </c>
      <c r="M146" s="28">
        <v>20.04</v>
      </c>
      <c r="N146" s="28">
        <v>52.2</v>
      </c>
      <c r="O146" s="28">
        <v>104.4</v>
      </c>
    </row>
    <row r="147" spans="2:15" ht="16.5" customHeight="1" x14ac:dyDescent="0.25">
      <c r="B147" s="64" t="s">
        <v>10</v>
      </c>
      <c r="C147" s="65"/>
      <c r="D147" s="65"/>
      <c r="E147" s="66"/>
      <c r="F147" s="23">
        <v>0.27</v>
      </c>
      <c r="G147" s="23">
        <v>0.28999999999999998</v>
      </c>
      <c r="H147" s="40">
        <f>H140+H141+H143+H144+H145+H146</f>
        <v>13.360000000000001</v>
      </c>
      <c r="I147" s="40">
        <f t="shared" ref="I147:O147" si="23">I140+I141+I143+I144+I145+I146</f>
        <v>15.809999999999999</v>
      </c>
      <c r="J147" s="40">
        <f t="shared" si="23"/>
        <v>8.68</v>
      </c>
      <c r="K147" s="40">
        <f t="shared" si="23"/>
        <v>7.4399999999999995</v>
      </c>
      <c r="L147" s="40">
        <f t="shared" si="23"/>
        <v>56.75</v>
      </c>
      <c r="M147" s="40">
        <f t="shared" si="23"/>
        <v>72.47</v>
      </c>
      <c r="N147" s="40">
        <f t="shared" si="23"/>
        <v>360.56</v>
      </c>
      <c r="O147" s="40">
        <f t="shared" si="23"/>
        <v>428.76</v>
      </c>
    </row>
    <row r="148" spans="2:15" ht="15" customHeight="1" x14ac:dyDescent="0.25">
      <c r="B148" s="90" t="s">
        <v>14</v>
      </c>
      <c r="C148" s="91"/>
      <c r="D148" s="91"/>
      <c r="E148" s="92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2:15" ht="15" customHeight="1" x14ac:dyDescent="0.25">
      <c r="B149" s="87" t="s">
        <v>47</v>
      </c>
      <c r="C149" s="88"/>
      <c r="D149" s="88"/>
      <c r="E149" s="89"/>
      <c r="F149" s="28">
        <v>150</v>
      </c>
      <c r="G149" s="28">
        <v>150</v>
      </c>
      <c r="H149" s="28">
        <v>0.1</v>
      </c>
      <c r="I149" s="28">
        <v>0.1</v>
      </c>
      <c r="J149" s="40">
        <v>0.09</v>
      </c>
      <c r="K149" s="40">
        <v>0.09</v>
      </c>
      <c r="L149" s="28">
        <v>21.87</v>
      </c>
      <c r="M149" s="28">
        <v>21.87</v>
      </c>
      <c r="N149" s="28">
        <v>89.21</v>
      </c>
      <c r="O149" s="28">
        <v>89.21</v>
      </c>
    </row>
    <row r="150" spans="2:15" ht="13.5" customHeight="1" x14ac:dyDescent="0.25">
      <c r="B150" s="87" t="s">
        <v>22</v>
      </c>
      <c r="C150" s="88"/>
      <c r="D150" s="88"/>
      <c r="E150" s="89"/>
      <c r="F150" s="28">
        <v>20</v>
      </c>
      <c r="G150" s="28">
        <v>30</v>
      </c>
      <c r="H150" s="28">
        <v>2.08</v>
      </c>
      <c r="I150" s="28">
        <v>3.12</v>
      </c>
      <c r="J150" s="28">
        <v>0.68</v>
      </c>
      <c r="K150" s="28">
        <v>1.02</v>
      </c>
      <c r="L150" s="28">
        <v>9.9</v>
      </c>
      <c r="M150" s="28">
        <v>14.85</v>
      </c>
      <c r="N150" s="28">
        <v>54</v>
      </c>
      <c r="O150" s="28">
        <v>81</v>
      </c>
    </row>
    <row r="151" spans="2:15" ht="13.5" customHeight="1" x14ac:dyDescent="0.25">
      <c r="B151" s="87" t="s">
        <v>78</v>
      </c>
      <c r="C151" s="88"/>
      <c r="D151" s="88"/>
      <c r="E151" s="89"/>
      <c r="F151" s="40">
        <v>150</v>
      </c>
      <c r="G151" s="40">
        <v>180</v>
      </c>
      <c r="H151" s="28">
        <v>0.6</v>
      </c>
      <c r="I151" s="28">
        <v>0.72</v>
      </c>
      <c r="J151" s="28">
        <v>0.6</v>
      </c>
      <c r="K151" s="28">
        <v>0.72</v>
      </c>
      <c r="L151" s="28">
        <v>14.7</v>
      </c>
      <c r="M151" s="28">
        <v>17.64</v>
      </c>
      <c r="N151" s="28">
        <v>70.5</v>
      </c>
      <c r="O151" s="28">
        <v>84.6</v>
      </c>
    </row>
    <row r="152" spans="2:15" ht="17.25" customHeight="1" x14ac:dyDescent="0.25">
      <c r="B152" s="106" t="s">
        <v>10</v>
      </c>
      <c r="C152" s="107"/>
      <c r="D152" s="107"/>
      <c r="E152" s="108"/>
      <c r="F152" s="23">
        <v>0.11</v>
      </c>
      <c r="G152" s="23">
        <v>0.1</v>
      </c>
      <c r="H152" s="40">
        <f>H149+H150+H151</f>
        <v>2.7800000000000002</v>
      </c>
      <c r="I152" s="40">
        <f t="shared" ref="I152:O152" si="24">I149+I150+I151</f>
        <v>3.9400000000000004</v>
      </c>
      <c r="J152" s="40">
        <f t="shared" si="24"/>
        <v>1.37</v>
      </c>
      <c r="K152" s="40">
        <f t="shared" si="24"/>
        <v>1.83</v>
      </c>
      <c r="L152" s="40">
        <f t="shared" si="24"/>
        <v>46.47</v>
      </c>
      <c r="M152" s="40">
        <f t="shared" si="24"/>
        <v>54.36</v>
      </c>
      <c r="N152" s="40">
        <f t="shared" si="24"/>
        <v>213.70999999999998</v>
      </c>
      <c r="O152" s="40">
        <f t="shared" si="24"/>
        <v>254.80999999999997</v>
      </c>
    </row>
    <row r="153" spans="2:15" ht="17.25" customHeight="1" x14ac:dyDescent="0.25">
      <c r="B153" s="90" t="s">
        <v>35</v>
      </c>
      <c r="C153" s="91"/>
      <c r="D153" s="91"/>
      <c r="E153" s="92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2:15" ht="15.75" customHeight="1" x14ac:dyDescent="0.25">
      <c r="B154" s="87" t="s">
        <v>110</v>
      </c>
      <c r="C154" s="88"/>
      <c r="D154" s="88"/>
      <c r="E154" s="89"/>
      <c r="F154" s="28">
        <v>60</v>
      </c>
      <c r="G154" s="28">
        <v>70</v>
      </c>
      <c r="H154" s="28">
        <v>8.9</v>
      </c>
      <c r="I154" s="28">
        <v>10.27</v>
      </c>
      <c r="J154" s="28">
        <v>14.09</v>
      </c>
      <c r="K154" s="28">
        <v>17.22</v>
      </c>
      <c r="L154" s="28">
        <v>13.11</v>
      </c>
      <c r="M154" s="28">
        <v>15.08</v>
      </c>
      <c r="N154" s="28">
        <v>215.95</v>
      </c>
      <c r="O154" s="28">
        <v>248.35</v>
      </c>
    </row>
    <row r="155" spans="2:15" ht="15.75" customHeight="1" x14ac:dyDescent="0.25">
      <c r="B155" s="69" t="s">
        <v>111</v>
      </c>
      <c r="C155" s="62"/>
      <c r="D155" s="62"/>
      <c r="E155" s="63"/>
      <c r="F155" s="28">
        <v>100</v>
      </c>
      <c r="G155" s="28">
        <v>150</v>
      </c>
      <c r="H155" s="28">
        <v>2.65</v>
      </c>
      <c r="I155" s="28">
        <v>3.99</v>
      </c>
      <c r="J155" s="28">
        <v>2.97</v>
      </c>
      <c r="K155" s="28">
        <v>4.3899999999999997</v>
      </c>
      <c r="L155" s="28">
        <v>13.29</v>
      </c>
      <c r="M155" s="28">
        <v>19.920000000000002</v>
      </c>
      <c r="N155" s="28">
        <v>90.03</v>
      </c>
      <c r="O155" s="28">
        <v>134.28</v>
      </c>
    </row>
    <row r="156" spans="2:15" ht="13.5" customHeight="1" x14ac:dyDescent="0.25">
      <c r="B156" s="141" t="s">
        <v>13</v>
      </c>
      <c r="C156" s="142"/>
      <c r="D156" s="142"/>
      <c r="E156" s="143"/>
      <c r="F156" s="26">
        <v>20</v>
      </c>
      <c r="G156" s="26">
        <v>30</v>
      </c>
      <c r="H156" s="26">
        <v>1.32</v>
      </c>
      <c r="I156" s="26">
        <v>1.98</v>
      </c>
      <c r="J156" s="26">
        <v>0.24</v>
      </c>
      <c r="K156" s="26">
        <v>0.36</v>
      </c>
      <c r="L156" s="26">
        <v>6.68</v>
      </c>
      <c r="M156" s="26">
        <v>10.02</v>
      </c>
      <c r="N156" s="26">
        <v>34.799999999999997</v>
      </c>
      <c r="O156" s="26">
        <v>52.2</v>
      </c>
    </row>
    <row r="157" spans="2:15" ht="15" customHeight="1" x14ac:dyDescent="0.25">
      <c r="B157" s="136" t="s">
        <v>22</v>
      </c>
      <c r="C157" s="137"/>
      <c r="D157" s="137"/>
      <c r="E157" s="138"/>
      <c r="F157" s="28">
        <v>20</v>
      </c>
      <c r="G157" s="28">
        <v>30</v>
      </c>
      <c r="H157" s="28">
        <v>2.08</v>
      </c>
      <c r="I157" s="28">
        <v>3.12</v>
      </c>
      <c r="J157" s="28">
        <v>0.68</v>
      </c>
      <c r="K157" s="28">
        <v>1.02</v>
      </c>
      <c r="L157" s="28">
        <v>9.9</v>
      </c>
      <c r="M157" s="28">
        <v>14.85</v>
      </c>
      <c r="N157" s="28">
        <v>54</v>
      </c>
      <c r="O157" s="28">
        <v>81</v>
      </c>
    </row>
    <row r="158" spans="2:15" ht="15" customHeight="1" x14ac:dyDescent="0.25">
      <c r="B158" s="144" t="s">
        <v>112</v>
      </c>
      <c r="C158" s="145"/>
      <c r="D158" s="145"/>
      <c r="E158" s="146"/>
      <c r="F158" s="27" t="s">
        <v>30</v>
      </c>
      <c r="G158" s="28" t="s">
        <v>31</v>
      </c>
      <c r="H158" s="27">
        <v>0.09</v>
      </c>
      <c r="I158" s="27">
        <v>0.12</v>
      </c>
      <c r="J158" s="27">
        <v>0.02</v>
      </c>
      <c r="K158" s="27">
        <v>0.03</v>
      </c>
      <c r="L158" s="27">
        <v>10.64</v>
      </c>
      <c r="M158" s="27">
        <v>14.19</v>
      </c>
      <c r="N158" s="27">
        <v>43.88</v>
      </c>
      <c r="O158" s="27">
        <v>58.66</v>
      </c>
    </row>
    <row r="159" spans="2:15" ht="15" customHeight="1" x14ac:dyDescent="0.25">
      <c r="B159" s="4" t="s">
        <v>10</v>
      </c>
      <c r="C159" s="6"/>
      <c r="D159" s="6"/>
      <c r="E159" s="5"/>
      <c r="F159" s="3">
        <v>0.24</v>
      </c>
      <c r="G159" s="3">
        <v>0.22</v>
      </c>
      <c r="H159" s="39">
        <f>H154+H156+H157+H158</f>
        <v>12.39</v>
      </c>
      <c r="I159" s="39">
        <f t="shared" ref="I159:O159" si="25">I154+I156+I157+I158</f>
        <v>15.49</v>
      </c>
      <c r="J159" s="39">
        <f t="shared" si="25"/>
        <v>15.03</v>
      </c>
      <c r="K159" s="39">
        <f t="shared" si="25"/>
        <v>18.63</v>
      </c>
      <c r="L159" s="39">
        <f>L156+L157+L158</f>
        <v>27.22</v>
      </c>
      <c r="M159" s="39">
        <f>M156+M157+M158</f>
        <v>39.059999999999995</v>
      </c>
      <c r="N159" s="39">
        <f t="shared" si="25"/>
        <v>348.63</v>
      </c>
      <c r="O159" s="39">
        <f t="shared" si="25"/>
        <v>440.21000000000004</v>
      </c>
    </row>
    <row r="160" spans="2:15" ht="15" customHeight="1" x14ac:dyDescent="0.25">
      <c r="B160" s="84" t="s">
        <v>17</v>
      </c>
      <c r="C160" s="85"/>
      <c r="D160" s="85"/>
      <c r="E160" s="86"/>
      <c r="F160" s="2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2:15" ht="14.25" customHeight="1" x14ac:dyDescent="0.25">
      <c r="B161" s="81" t="s">
        <v>27</v>
      </c>
      <c r="C161" s="82"/>
      <c r="D161" s="82"/>
      <c r="E161" s="83"/>
      <c r="F161" s="27">
        <v>50</v>
      </c>
      <c r="G161" s="27">
        <v>50</v>
      </c>
      <c r="H161" s="27">
        <v>1.64</v>
      </c>
      <c r="I161" s="27">
        <v>1.64</v>
      </c>
      <c r="J161" s="27">
        <v>2.31</v>
      </c>
      <c r="K161" s="27">
        <v>2.31</v>
      </c>
      <c r="L161" s="27">
        <v>6.22</v>
      </c>
      <c r="M161" s="27">
        <v>6.22</v>
      </c>
      <c r="N161" s="27">
        <v>50.35</v>
      </c>
      <c r="O161" s="27">
        <v>50.35</v>
      </c>
    </row>
    <row r="162" spans="2:15" ht="15" customHeight="1" x14ac:dyDescent="0.25">
      <c r="B162" s="81" t="s">
        <v>43</v>
      </c>
      <c r="C162" s="82"/>
      <c r="D162" s="82"/>
      <c r="E162" s="83"/>
      <c r="F162" s="27">
        <v>150</v>
      </c>
      <c r="G162" s="27">
        <v>200</v>
      </c>
      <c r="H162" s="27">
        <v>0.06</v>
      </c>
      <c r="I162" s="27">
        <v>0.09</v>
      </c>
      <c r="J162" s="27"/>
      <c r="K162" s="27"/>
      <c r="L162" s="27">
        <v>12.68</v>
      </c>
      <c r="M162" s="27">
        <v>14.23</v>
      </c>
      <c r="N162" s="27">
        <v>45.98</v>
      </c>
      <c r="O162" s="27">
        <v>55.68</v>
      </c>
    </row>
    <row r="163" spans="2:15" ht="15" customHeight="1" x14ac:dyDescent="0.25">
      <c r="B163" s="73" t="s">
        <v>10</v>
      </c>
      <c r="C163" s="74"/>
      <c r="D163" s="74"/>
      <c r="E163" s="75"/>
      <c r="F163" s="3">
        <v>0.11</v>
      </c>
      <c r="G163" s="3">
        <v>0.13</v>
      </c>
      <c r="H163" s="39">
        <f>H161+H162</f>
        <v>1.7</v>
      </c>
      <c r="I163" s="39">
        <f t="shared" ref="I163:O163" si="26">I161+I162</f>
        <v>1.73</v>
      </c>
      <c r="J163" s="39">
        <f t="shared" si="26"/>
        <v>2.31</v>
      </c>
      <c r="K163" s="39">
        <f t="shared" si="26"/>
        <v>2.31</v>
      </c>
      <c r="L163" s="39">
        <f t="shared" si="26"/>
        <v>18.899999999999999</v>
      </c>
      <c r="M163" s="39">
        <f t="shared" si="26"/>
        <v>20.45</v>
      </c>
      <c r="N163" s="39">
        <f t="shared" si="26"/>
        <v>96.33</v>
      </c>
      <c r="O163" s="39">
        <f t="shared" si="26"/>
        <v>106.03</v>
      </c>
    </row>
    <row r="164" spans="2:15" ht="15" customHeight="1" x14ac:dyDescent="0.25">
      <c r="B164" s="73" t="s">
        <v>19</v>
      </c>
      <c r="C164" s="74"/>
      <c r="D164" s="74"/>
      <c r="E164" s="75"/>
      <c r="F164" s="3">
        <v>1</v>
      </c>
      <c r="G164" s="3">
        <v>1</v>
      </c>
      <c r="H164" s="39">
        <f t="shared" ref="H164:O164" si="27">H135+H138+H147+H152+H159+H163</f>
        <v>44.170000000000009</v>
      </c>
      <c r="I164" s="39">
        <f t="shared" si="27"/>
        <v>53.929999999999993</v>
      </c>
      <c r="J164" s="39">
        <f t="shared" si="27"/>
        <v>40.11</v>
      </c>
      <c r="K164" s="39">
        <f t="shared" si="27"/>
        <v>46.209999999999994</v>
      </c>
      <c r="L164" s="39">
        <f t="shared" si="27"/>
        <v>209.13</v>
      </c>
      <c r="M164" s="39">
        <f t="shared" si="27"/>
        <v>263.13</v>
      </c>
      <c r="N164" s="39">
        <f t="shared" si="27"/>
        <v>1432.81</v>
      </c>
      <c r="O164" s="39">
        <f t="shared" si="27"/>
        <v>1755.42</v>
      </c>
    </row>
    <row r="165" spans="2:15" ht="15" customHeight="1" x14ac:dyDescent="0.25">
      <c r="B165" s="73" t="s">
        <v>20</v>
      </c>
      <c r="C165" s="74"/>
      <c r="D165" s="74"/>
      <c r="E165" s="75"/>
      <c r="F165" s="1"/>
      <c r="G165" s="1"/>
      <c r="H165" s="39">
        <v>1</v>
      </c>
      <c r="I165" s="39">
        <v>1</v>
      </c>
      <c r="J165" s="7">
        <f>J164/H164</f>
        <v>0.90808240887480174</v>
      </c>
      <c r="K165" s="7">
        <f>K164/I164</f>
        <v>0.85685147413313556</v>
      </c>
      <c r="L165" s="7">
        <f>L164/H164</f>
        <v>4.7346615349784908</v>
      </c>
      <c r="M165" s="7">
        <f>M164/I164</f>
        <v>4.8791025403300576</v>
      </c>
      <c r="N165" s="39"/>
      <c r="O165" s="39"/>
    </row>
    <row r="166" spans="2:15" ht="15" customHeight="1" x14ac:dyDescent="0.25">
      <c r="B166" s="8"/>
      <c r="C166" s="8"/>
      <c r="D166" s="8"/>
      <c r="E166" s="8"/>
      <c r="F166" s="9"/>
      <c r="G166" s="9"/>
      <c r="H166" s="11"/>
      <c r="I166" s="11"/>
      <c r="J166" s="18"/>
      <c r="K166" s="18"/>
      <c r="L166" s="18"/>
      <c r="M166" s="18"/>
      <c r="N166" s="11"/>
      <c r="O166" s="11"/>
    </row>
    <row r="167" spans="2:15" ht="14.25" customHeight="1" x14ac:dyDescent="0.25">
      <c r="B167" s="8"/>
      <c r="C167" s="8"/>
      <c r="D167" s="8"/>
      <c r="E167" s="8"/>
      <c r="F167" s="9"/>
      <c r="G167" s="9"/>
      <c r="H167" s="11"/>
      <c r="I167" s="11"/>
      <c r="J167" s="18"/>
      <c r="K167" s="18"/>
      <c r="L167" s="18"/>
      <c r="M167" s="18"/>
      <c r="N167" s="11"/>
      <c r="O167" s="11"/>
    </row>
    <row r="168" spans="2:15" ht="15" hidden="1" customHeight="1" x14ac:dyDescent="0.25">
      <c r="B168" s="8"/>
      <c r="C168" s="8"/>
      <c r="D168" s="8"/>
      <c r="E168" s="8"/>
      <c r="F168" s="9"/>
      <c r="G168" s="9"/>
      <c r="H168" s="11"/>
      <c r="I168" s="11"/>
      <c r="J168" s="18"/>
      <c r="K168" s="18"/>
      <c r="L168" s="18"/>
      <c r="M168" s="18"/>
      <c r="N168" s="11"/>
      <c r="O168" s="11"/>
    </row>
    <row r="169" spans="2:15" ht="15" customHeight="1" x14ac:dyDescent="0.25">
      <c r="B169" s="8"/>
      <c r="C169" s="8"/>
      <c r="D169" s="8"/>
      <c r="E169" s="8"/>
      <c r="F169" s="9"/>
      <c r="G169" s="9"/>
      <c r="H169" s="11"/>
      <c r="I169" s="11"/>
      <c r="J169" s="18"/>
      <c r="K169" s="18"/>
      <c r="L169" s="18"/>
      <c r="M169" s="18"/>
      <c r="N169" s="11"/>
      <c r="O169" s="11"/>
    </row>
    <row r="170" spans="2:15" ht="6.75" customHeight="1" x14ac:dyDescent="0.25">
      <c r="B170" s="8"/>
      <c r="C170" s="8"/>
      <c r="D170" s="8"/>
      <c r="E170" s="8"/>
      <c r="F170" s="9"/>
      <c r="G170" s="9"/>
      <c r="H170" s="11"/>
      <c r="I170" s="11"/>
      <c r="J170" s="18"/>
      <c r="K170" s="18"/>
      <c r="L170" s="18"/>
      <c r="M170" s="18"/>
      <c r="N170" s="11"/>
      <c r="O170" s="11"/>
    </row>
    <row r="171" spans="2:15" x14ac:dyDescent="0.25">
      <c r="B171" s="140" t="s">
        <v>44</v>
      </c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</row>
    <row r="172" spans="2:15" ht="15" customHeight="1" x14ac:dyDescent="0.25">
      <c r="B172" s="76" t="s">
        <v>39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</row>
    <row r="173" spans="2:15" ht="15" customHeight="1" x14ac:dyDescent="0.25">
      <c r="B173" s="118" t="s">
        <v>0</v>
      </c>
      <c r="C173" s="119"/>
      <c r="D173" s="119"/>
      <c r="E173" s="120"/>
      <c r="F173" s="84" t="s">
        <v>1</v>
      </c>
      <c r="G173" s="86"/>
      <c r="H173" s="84" t="s">
        <v>2</v>
      </c>
      <c r="I173" s="86"/>
      <c r="J173" s="84" t="s">
        <v>3</v>
      </c>
      <c r="K173" s="86"/>
      <c r="L173" s="84" t="s">
        <v>4</v>
      </c>
      <c r="M173" s="86"/>
      <c r="N173" s="84" t="s">
        <v>5</v>
      </c>
      <c r="O173" s="86"/>
    </row>
    <row r="174" spans="2:15" ht="12" customHeight="1" x14ac:dyDescent="0.25">
      <c r="B174" s="121"/>
      <c r="C174" s="122"/>
      <c r="D174" s="122"/>
      <c r="E174" s="123"/>
      <c r="F174" s="39" t="s">
        <v>6</v>
      </c>
      <c r="G174" s="39" t="s">
        <v>7</v>
      </c>
      <c r="H174" s="39" t="s">
        <v>6</v>
      </c>
      <c r="I174" s="39" t="s">
        <v>7</v>
      </c>
      <c r="J174" s="39" t="s">
        <v>6</v>
      </c>
      <c r="K174" s="39" t="s">
        <v>7</v>
      </c>
      <c r="L174" s="39" t="s">
        <v>6</v>
      </c>
      <c r="M174" s="39" t="s">
        <v>7</v>
      </c>
      <c r="N174" s="39" t="s">
        <v>6</v>
      </c>
      <c r="O174" s="39" t="s">
        <v>7</v>
      </c>
    </row>
    <row r="175" spans="2:15" ht="15" customHeight="1" x14ac:dyDescent="0.25">
      <c r="B175" s="84" t="s">
        <v>8</v>
      </c>
      <c r="C175" s="85"/>
      <c r="D175" s="85"/>
      <c r="E175" s="86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ht="15" customHeight="1" x14ac:dyDescent="0.25">
      <c r="B176" s="147" t="s">
        <v>75</v>
      </c>
      <c r="C176" s="148"/>
      <c r="D176" s="148"/>
      <c r="E176" s="149"/>
      <c r="F176" s="27" t="s">
        <v>91</v>
      </c>
      <c r="G176" s="27" t="s">
        <v>72</v>
      </c>
      <c r="H176" s="27">
        <v>4.92</v>
      </c>
      <c r="I176" s="27">
        <v>7.37</v>
      </c>
      <c r="J176" s="27">
        <v>7.05</v>
      </c>
      <c r="K176" s="27">
        <v>10.24</v>
      </c>
      <c r="L176" s="27">
        <v>0.85</v>
      </c>
      <c r="M176" s="27">
        <v>1.25</v>
      </c>
      <c r="N176" s="27">
        <v>86.66</v>
      </c>
      <c r="O176" s="27">
        <v>126.96</v>
      </c>
    </row>
    <row r="177" spans="2:15" ht="15" customHeight="1" x14ac:dyDescent="0.25">
      <c r="B177" s="81" t="s">
        <v>28</v>
      </c>
      <c r="C177" s="82"/>
      <c r="D177" s="82"/>
      <c r="E177" s="83"/>
      <c r="F177" s="22">
        <v>100</v>
      </c>
      <c r="G177" s="22">
        <v>130</v>
      </c>
      <c r="H177" s="12">
        <v>3.52</v>
      </c>
      <c r="I177" s="12">
        <v>4.57</v>
      </c>
      <c r="J177" s="12">
        <v>3.7</v>
      </c>
      <c r="K177" s="12">
        <v>4.78</v>
      </c>
      <c r="L177" s="12">
        <v>7.4</v>
      </c>
      <c r="M177" s="12">
        <v>9.57</v>
      </c>
      <c r="N177" s="12">
        <v>112.7</v>
      </c>
      <c r="O177" s="12">
        <v>145.96</v>
      </c>
    </row>
    <row r="178" spans="2:15" ht="15" customHeight="1" x14ac:dyDescent="0.25">
      <c r="B178" s="133" t="s">
        <v>127</v>
      </c>
      <c r="C178" s="134"/>
      <c r="D178" s="134"/>
      <c r="E178" s="135"/>
      <c r="F178" s="28">
        <v>150</v>
      </c>
      <c r="G178" s="28">
        <v>200</v>
      </c>
      <c r="H178" s="12">
        <v>2.64</v>
      </c>
      <c r="I178" s="12">
        <v>3.52</v>
      </c>
      <c r="J178" s="12">
        <v>1.97</v>
      </c>
      <c r="K178" s="12">
        <v>2.63</v>
      </c>
      <c r="L178" s="12">
        <v>17.05</v>
      </c>
      <c r="M178" s="12">
        <v>22.73</v>
      </c>
      <c r="N178" s="12">
        <v>97.27</v>
      </c>
      <c r="O178" s="12">
        <v>129.69</v>
      </c>
    </row>
    <row r="179" spans="2:15" ht="15" customHeight="1" x14ac:dyDescent="0.25">
      <c r="B179" s="87" t="s">
        <v>22</v>
      </c>
      <c r="C179" s="88"/>
      <c r="D179" s="88"/>
      <c r="E179" s="89"/>
      <c r="F179" s="28">
        <v>20</v>
      </c>
      <c r="G179" s="28">
        <v>30</v>
      </c>
      <c r="H179" s="27">
        <v>2.08</v>
      </c>
      <c r="I179" s="27">
        <v>3.12</v>
      </c>
      <c r="J179" s="27">
        <v>0.68</v>
      </c>
      <c r="K179" s="27">
        <v>1.02</v>
      </c>
      <c r="L179" s="27">
        <v>9.9</v>
      </c>
      <c r="M179" s="27">
        <v>14.85</v>
      </c>
      <c r="N179" s="27">
        <v>54</v>
      </c>
      <c r="O179" s="27">
        <v>81</v>
      </c>
    </row>
    <row r="180" spans="2:15" ht="17.25" customHeight="1" x14ac:dyDescent="0.25">
      <c r="B180" s="41" t="s">
        <v>10</v>
      </c>
      <c r="C180" s="42"/>
      <c r="D180" s="42"/>
      <c r="E180" s="43"/>
      <c r="F180" s="23">
        <v>0.25</v>
      </c>
      <c r="G180" s="23">
        <v>0.28000000000000003</v>
      </c>
      <c r="H180" s="39">
        <f>H177+H178+H179</f>
        <v>8.24</v>
      </c>
      <c r="I180" s="39">
        <f>I177+I178+I179</f>
        <v>11.21</v>
      </c>
      <c r="J180" s="39">
        <f t="shared" ref="J180:O180" si="28">J176+J177+J178+J179</f>
        <v>13.4</v>
      </c>
      <c r="K180" s="39">
        <f t="shared" si="28"/>
        <v>18.669999999999998</v>
      </c>
      <c r="L180" s="39">
        <f t="shared" si="28"/>
        <v>35.200000000000003</v>
      </c>
      <c r="M180" s="39">
        <f t="shared" si="28"/>
        <v>48.4</v>
      </c>
      <c r="N180" s="39">
        <f t="shared" si="28"/>
        <v>350.63</v>
      </c>
      <c r="O180" s="39">
        <f t="shared" si="28"/>
        <v>483.61</v>
      </c>
    </row>
    <row r="181" spans="2:15" ht="15" customHeight="1" x14ac:dyDescent="0.25">
      <c r="B181" s="90" t="s">
        <v>34</v>
      </c>
      <c r="C181" s="91"/>
      <c r="D181" s="91"/>
      <c r="E181" s="92"/>
      <c r="F181" s="40"/>
      <c r="G181" s="40"/>
      <c r="H181" s="39"/>
      <c r="I181" s="39"/>
      <c r="J181" s="39"/>
      <c r="K181" s="39"/>
      <c r="L181" s="39"/>
      <c r="M181" s="39"/>
      <c r="N181" s="39"/>
      <c r="O181" s="39"/>
    </row>
    <row r="182" spans="2:15" x14ac:dyDescent="0.25">
      <c r="B182" s="87" t="s">
        <v>78</v>
      </c>
      <c r="C182" s="88"/>
      <c r="D182" s="88"/>
      <c r="E182" s="89"/>
      <c r="F182" s="28">
        <v>150</v>
      </c>
      <c r="G182" s="28">
        <v>180</v>
      </c>
      <c r="H182" s="27">
        <v>0.6</v>
      </c>
      <c r="I182" s="27">
        <v>0.72</v>
      </c>
      <c r="J182" s="27">
        <v>0.6</v>
      </c>
      <c r="K182" s="27">
        <v>0.72</v>
      </c>
      <c r="L182" s="27">
        <v>14.7</v>
      </c>
      <c r="M182" s="27">
        <v>17.64</v>
      </c>
      <c r="N182" s="27">
        <v>70.5</v>
      </c>
      <c r="O182" s="27">
        <v>84.6</v>
      </c>
    </row>
    <row r="183" spans="2:15" ht="16.5" customHeight="1" x14ac:dyDescent="0.25">
      <c r="B183" s="106" t="s">
        <v>10</v>
      </c>
      <c r="C183" s="107"/>
      <c r="D183" s="107"/>
      <c r="E183" s="108"/>
      <c r="F183" s="23">
        <v>0.04</v>
      </c>
      <c r="G183" s="23">
        <v>0.04</v>
      </c>
      <c r="H183" s="39">
        <f>H182</f>
        <v>0.6</v>
      </c>
      <c r="I183" s="39">
        <f t="shared" ref="I183" si="29">I182</f>
        <v>0.72</v>
      </c>
      <c r="J183" s="39">
        <f>J182</f>
        <v>0.6</v>
      </c>
      <c r="K183" s="39">
        <f t="shared" ref="K183:O183" si="30">K182</f>
        <v>0.72</v>
      </c>
      <c r="L183" s="39">
        <f t="shared" si="30"/>
        <v>14.7</v>
      </c>
      <c r="M183" s="39">
        <f t="shared" si="30"/>
        <v>17.64</v>
      </c>
      <c r="N183" s="39">
        <f t="shared" si="30"/>
        <v>70.5</v>
      </c>
      <c r="O183" s="39">
        <f t="shared" si="30"/>
        <v>84.6</v>
      </c>
    </row>
    <row r="184" spans="2:15" ht="14.25" customHeight="1" x14ac:dyDescent="0.25">
      <c r="B184" s="90" t="s">
        <v>11</v>
      </c>
      <c r="C184" s="91"/>
      <c r="D184" s="91"/>
      <c r="E184" s="92"/>
      <c r="F184" s="24"/>
      <c r="G184" s="24"/>
      <c r="H184" s="1"/>
      <c r="I184" s="1"/>
      <c r="J184" s="1"/>
      <c r="K184" s="1"/>
      <c r="L184" s="1"/>
      <c r="M184" s="1"/>
      <c r="N184" s="1"/>
      <c r="O184" s="1"/>
    </row>
    <row r="185" spans="2:15" ht="13.5" customHeight="1" x14ac:dyDescent="0.25">
      <c r="B185" s="109" t="s">
        <v>106</v>
      </c>
      <c r="C185" s="110"/>
      <c r="D185" s="110"/>
      <c r="E185" s="111"/>
      <c r="F185" s="26">
        <v>50</v>
      </c>
      <c r="G185" s="26">
        <v>60</v>
      </c>
      <c r="H185" s="13">
        <v>0.48</v>
      </c>
      <c r="I185" s="13">
        <v>0.6</v>
      </c>
      <c r="J185" s="13">
        <v>2.58</v>
      </c>
      <c r="K185" s="13">
        <v>3.1</v>
      </c>
      <c r="L185" s="13">
        <v>1.78</v>
      </c>
      <c r="M185" s="13">
        <v>2.2999999999999998</v>
      </c>
      <c r="N185" s="13">
        <v>32.840000000000003</v>
      </c>
      <c r="O185" s="13">
        <v>40.32</v>
      </c>
    </row>
    <row r="186" spans="2:15" ht="13.5" customHeight="1" x14ac:dyDescent="0.25">
      <c r="B186" s="81" t="s">
        <v>87</v>
      </c>
      <c r="C186" s="82"/>
      <c r="D186" s="82"/>
      <c r="E186" s="83"/>
      <c r="F186" s="70">
        <v>150</v>
      </c>
      <c r="G186" s="70"/>
      <c r="H186" s="45">
        <v>3.4</v>
      </c>
      <c r="I186" s="45"/>
      <c r="J186" s="45">
        <v>3</v>
      </c>
      <c r="K186" s="45"/>
      <c r="L186" s="45">
        <v>13.76</v>
      </c>
      <c r="M186" s="45"/>
      <c r="N186" s="45">
        <v>97.26</v>
      </c>
      <c r="O186" s="53"/>
    </row>
    <row r="187" spans="2:15" ht="15.75" customHeight="1" x14ac:dyDescent="0.25">
      <c r="B187" s="81" t="s">
        <v>77</v>
      </c>
      <c r="C187" s="82"/>
      <c r="D187" s="82"/>
      <c r="E187" s="83"/>
      <c r="F187" s="70"/>
      <c r="G187" s="70" t="s">
        <v>80</v>
      </c>
      <c r="H187" s="45"/>
      <c r="I187" s="45">
        <v>9.3699999999999992</v>
      </c>
      <c r="J187" s="45"/>
      <c r="K187" s="45">
        <v>5.56</v>
      </c>
      <c r="L187" s="45"/>
      <c r="M187" s="45">
        <v>18.399999999999999</v>
      </c>
      <c r="N187" s="45"/>
      <c r="O187" s="53">
        <v>163.35</v>
      </c>
    </row>
    <row r="188" spans="2:15" ht="15" customHeight="1" x14ac:dyDescent="0.25">
      <c r="B188" s="87" t="s">
        <v>114</v>
      </c>
      <c r="C188" s="88"/>
      <c r="D188" s="88"/>
      <c r="E188" s="89"/>
      <c r="F188" s="22">
        <v>50</v>
      </c>
      <c r="G188" s="22">
        <v>70</v>
      </c>
      <c r="H188" s="12">
        <v>5.68</v>
      </c>
      <c r="I188" s="12">
        <v>7.73</v>
      </c>
      <c r="J188" s="12">
        <v>5.47</v>
      </c>
      <c r="K188" s="12">
        <v>7.5</v>
      </c>
      <c r="L188" s="12">
        <v>3.92</v>
      </c>
      <c r="M188" s="12">
        <v>5.49</v>
      </c>
      <c r="N188" s="12">
        <v>98.64</v>
      </c>
      <c r="O188" s="12">
        <v>136.22</v>
      </c>
    </row>
    <row r="189" spans="2:15" ht="15" customHeight="1" x14ac:dyDescent="0.25">
      <c r="B189" s="81" t="s">
        <v>115</v>
      </c>
      <c r="C189" s="82"/>
      <c r="D189" s="82"/>
      <c r="E189" s="83"/>
      <c r="F189" s="28">
        <v>100</v>
      </c>
      <c r="G189" s="28">
        <v>150</v>
      </c>
      <c r="H189" s="27">
        <v>1.4</v>
      </c>
      <c r="I189" s="27">
        <v>2.09</v>
      </c>
      <c r="J189" s="27">
        <v>3.42</v>
      </c>
      <c r="K189" s="27">
        <v>5.09</v>
      </c>
      <c r="L189" s="27">
        <v>9.84</v>
      </c>
      <c r="M189" s="27">
        <v>12.53</v>
      </c>
      <c r="N189" s="27">
        <v>55.67</v>
      </c>
      <c r="O189" s="27">
        <v>84.11</v>
      </c>
    </row>
    <row r="190" spans="2:15" ht="15" customHeight="1" x14ac:dyDescent="0.25">
      <c r="B190" s="133" t="s">
        <v>59</v>
      </c>
      <c r="C190" s="134"/>
      <c r="D190" s="134"/>
      <c r="E190" s="135"/>
      <c r="F190" s="28">
        <v>130</v>
      </c>
      <c r="G190" s="28">
        <v>180</v>
      </c>
      <c r="H190" s="27">
        <v>0</v>
      </c>
      <c r="I190" s="27">
        <v>0</v>
      </c>
      <c r="J190" s="27">
        <v>0</v>
      </c>
      <c r="K190" s="27">
        <v>0</v>
      </c>
      <c r="L190" s="27">
        <v>10.38</v>
      </c>
      <c r="M190" s="27">
        <v>14.37</v>
      </c>
      <c r="N190" s="27">
        <v>41.5</v>
      </c>
      <c r="O190" s="27">
        <v>57.46</v>
      </c>
    </row>
    <row r="191" spans="2:15" ht="15" customHeight="1" x14ac:dyDescent="0.25">
      <c r="B191" s="81" t="s">
        <v>13</v>
      </c>
      <c r="C191" s="82"/>
      <c r="D191" s="82"/>
      <c r="E191" s="83"/>
      <c r="F191" s="28">
        <v>30</v>
      </c>
      <c r="G191" s="28">
        <v>60</v>
      </c>
      <c r="H191" s="27">
        <v>1.98</v>
      </c>
      <c r="I191" s="27">
        <v>3.96</v>
      </c>
      <c r="J191" s="27">
        <v>0.36</v>
      </c>
      <c r="K191" s="27">
        <v>0.72</v>
      </c>
      <c r="L191" s="27">
        <v>10.02</v>
      </c>
      <c r="M191" s="27">
        <v>20.04</v>
      </c>
      <c r="N191" s="27">
        <v>52.2</v>
      </c>
      <c r="O191" s="27">
        <v>104.4</v>
      </c>
    </row>
    <row r="192" spans="2:15" ht="18" customHeight="1" x14ac:dyDescent="0.25">
      <c r="B192" s="4" t="s">
        <v>10</v>
      </c>
      <c r="C192" s="6"/>
      <c r="D192" s="6"/>
      <c r="E192" s="5"/>
      <c r="F192" s="23">
        <v>0.32</v>
      </c>
      <c r="G192" s="23">
        <v>0.28999999999999998</v>
      </c>
      <c r="H192" s="39">
        <f>H185+H186+H187+H188+H189+H190+H191</f>
        <v>12.94</v>
      </c>
      <c r="I192" s="39">
        <f t="shared" ref="I192:O192" si="31">I185+I186+I187+I188+I189+I190+I191</f>
        <v>23.75</v>
      </c>
      <c r="J192" s="39">
        <f t="shared" si="31"/>
        <v>14.83</v>
      </c>
      <c r="K192" s="39">
        <f t="shared" si="31"/>
        <v>21.97</v>
      </c>
      <c r="L192" s="39">
        <f t="shared" si="31"/>
        <v>49.7</v>
      </c>
      <c r="M192" s="39">
        <f t="shared" si="31"/>
        <v>73.13</v>
      </c>
      <c r="N192" s="39">
        <f t="shared" si="31"/>
        <v>378.11</v>
      </c>
      <c r="O192" s="39">
        <f t="shared" si="31"/>
        <v>585.86</v>
      </c>
    </row>
    <row r="193" spans="2:15" ht="15" customHeight="1" x14ac:dyDescent="0.25">
      <c r="B193" s="84" t="s">
        <v>14</v>
      </c>
      <c r="C193" s="85"/>
      <c r="D193" s="85"/>
      <c r="E193" s="86"/>
      <c r="F193" s="28"/>
      <c r="G193" s="28"/>
      <c r="H193" s="27"/>
      <c r="I193" s="27"/>
      <c r="J193" s="27"/>
      <c r="K193" s="27"/>
      <c r="L193" s="27"/>
      <c r="M193" s="27"/>
      <c r="N193" s="27"/>
      <c r="O193" s="27"/>
    </row>
    <row r="194" spans="2:15" ht="16.5" customHeight="1" x14ac:dyDescent="0.25">
      <c r="B194" s="81" t="s">
        <v>32</v>
      </c>
      <c r="C194" s="82"/>
      <c r="D194" s="82"/>
      <c r="E194" s="83"/>
      <c r="F194" s="28">
        <v>150</v>
      </c>
      <c r="G194" s="28">
        <v>150</v>
      </c>
      <c r="H194" s="27">
        <v>4.3499999999999996</v>
      </c>
      <c r="I194" s="27">
        <v>4.3499999999999996</v>
      </c>
      <c r="J194" s="27">
        <v>4.8</v>
      </c>
      <c r="K194" s="27">
        <v>4.8</v>
      </c>
      <c r="L194" s="27">
        <v>6</v>
      </c>
      <c r="M194" s="27">
        <v>6</v>
      </c>
      <c r="N194" s="27">
        <v>88.5</v>
      </c>
      <c r="O194" s="27">
        <v>88.5</v>
      </c>
    </row>
    <row r="195" spans="2:15" ht="16.5" customHeight="1" x14ac:dyDescent="0.25">
      <c r="B195" s="81" t="s">
        <v>22</v>
      </c>
      <c r="C195" s="82"/>
      <c r="D195" s="82"/>
      <c r="E195" s="83"/>
      <c r="F195" s="28">
        <v>20</v>
      </c>
      <c r="G195" s="28">
        <v>20</v>
      </c>
      <c r="H195" s="27">
        <v>2.08</v>
      </c>
      <c r="I195" s="27">
        <v>2.08</v>
      </c>
      <c r="J195" s="27">
        <v>0.68</v>
      </c>
      <c r="K195" s="27">
        <v>0.68</v>
      </c>
      <c r="L195" s="27">
        <v>9.9</v>
      </c>
      <c r="M195" s="27">
        <v>9.9</v>
      </c>
      <c r="N195" s="27">
        <v>54</v>
      </c>
      <c r="O195" s="27">
        <v>54</v>
      </c>
    </row>
    <row r="196" spans="2:15" ht="15.75" customHeight="1" x14ac:dyDescent="0.25">
      <c r="B196" s="73" t="s">
        <v>10</v>
      </c>
      <c r="C196" s="74"/>
      <c r="D196" s="74"/>
      <c r="E196" s="75"/>
      <c r="F196" s="23">
        <v>0.13</v>
      </c>
      <c r="G196" s="23">
        <v>0.12</v>
      </c>
      <c r="H196" s="39">
        <f>H194+H195</f>
        <v>6.43</v>
      </c>
      <c r="I196" s="39">
        <f t="shared" ref="I196:O196" si="32">I194+I195</f>
        <v>6.43</v>
      </c>
      <c r="J196" s="39">
        <f t="shared" si="32"/>
        <v>5.4799999999999995</v>
      </c>
      <c r="K196" s="39">
        <f t="shared" si="32"/>
        <v>5.4799999999999995</v>
      </c>
      <c r="L196" s="39">
        <f t="shared" si="32"/>
        <v>15.9</v>
      </c>
      <c r="M196" s="39">
        <f t="shared" si="32"/>
        <v>15.9</v>
      </c>
      <c r="N196" s="39">
        <f t="shared" si="32"/>
        <v>142.5</v>
      </c>
      <c r="O196" s="39">
        <f t="shared" si="32"/>
        <v>142.5</v>
      </c>
    </row>
    <row r="197" spans="2:15" ht="15" customHeight="1" x14ac:dyDescent="0.25">
      <c r="B197" s="84" t="s">
        <v>35</v>
      </c>
      <c r="C197" s="85"/>
      <c r="D197" s="85"/>
      <c r="E197" s="86"/>
      <c r="F197" s="28"/>
      <c r="G197" s="28"/>
      <c r="H197" s="27"/>
      <c r="I197" s="27"/>
      <c r="J197" s="27"/>
      <c r="K197" s="27"/>
      <c r="L197" s="27"/>
      <c r="M197" s="27"/>
      <c r="N197" s="27"/>
      <c r="O197" s="27"/>
    </row>
    <row r="198" spans="2:15" ht="15" customHeight="1" x14ac:dyDescent="0.25">
      <c r="B198" s="136" t="s">
        <v>116</v>
      </c>
      <c r="C198" s="137"/>
      <c r="D198" s="137"/>
      <c r="E198" s="138"/>
      <c r="F198" s="22"/>
      <c r="G198" s="22" t="s">
        <v>117</v>
      </c>
      <c r="H198" s="13"/>
      <c r="I198" s="13">
        <v>24.97</v>
      </c>
      <c r="J198" s="13"/>
      <c r="K198" s="13">
        <v>10.48</v>
      </c>
      <c r="L198" s="13"/>
      <c r="M198" s="13">
        <v>18.95</v>
      </c>
      <c r="N198" s="13"/>
      <c r="O198" s="13">
        <v>326.04000000000002</v>
      </c>
    </row>
    <row r="199" spans="2:15" ht="15" customHeight="1" x14ac:dyDescent="0.25">
      <c r="B199" s="150" t="s">
        <v>118</v>
      </c>
      <c r="C199" s="151"/>
      <c r="D199" s="151"/>
      <c r="E199" s="152"/>
      <c r="F199" s="22">
        <v>120</v>
      </c>
      <c r="G199" s="22"/>
      <c r="H199" s="13">
        <v>22.09</v>
      </c>
      <c r="I199" s="13"/>
      <c r="J199" s="13">
        <v>6.49</v>
      </c>
      <c r="K199" s="13"/>
      <c r="L199" s="13">
        <v>15.81</v>
      </c>
      <c r="M199" s="13"/>
      <c r="N199" s="13">
        <v>253.72</v>
      </c>
      <c r="O199" s="13"/>
    </row>
    <row r="200" spans="2:15" ht="15" customHeight="1" x14ac:dyDescent="0.25">
      <c r="B200" s="150" t="s">
        <v>119</v>
      </c>
      <c r="C200" s="151"/>
      <c r="D200" s="151"/>
      <c r="E200" s="152"/>
      <c r="F200" s="22">
        <v>40</v>
      </c>
      <c r="G200" s="22"/>
      <c r="H200" s="13">
        <v>1.44</v>
      </c>
      <c r="I200" s="13"/>
      <c r="J200" s="13">
        <v>2.5</v>
      </c>
      <c r="K200" s="13"/>
      <c r="L200" s="13">
        <v>3.79</v>
      </c>
      <c r="M200" s="13"/>
      <c r="N200" s="13">
        <v>43.22</v>
      </c>
      <c r="O200" s="13"/>
    </row>
    <row r="201" spans="2:15" ht="15" customHeight="1" x14ac:dyDescent="0.25">
      <c r="B201" s="136" t="s">
        <v>15</v>
      </c>
      <c r="C201" s="137"/>
      <c r="D201" s="137"/>
      <c r="E201" s="138"/>
      <c r="F201" s="28">
        <v>150</v>
      </c>
      <c r="G201" s="28">
        <v>180</v>
      </c>
      <c r="H201" s="27">
        <v>4.59</v>
      </c>
      <c r="I201" s="27">
        <v>5.51</v>
      </c>
      <c r="J201" s="27">
        <v>3.96</v>
      </c>
      <c r="K201" s="27">
        <v>4.75</v>
      </c>
      <c r="L201" s="27">
        <v>7.6</v>
      </c>
      <c r="M201" s="27">
        <v>9.1199999999999992</v>
      </c>
      <c r="N201" s="27">
        <v>85.48</v>
      </c>
      <c r="O201" s="27">
        <v>102.58</v>
      </c>
    </row>
    <row r="202" spans="2:15" ht="15" customHeight="1" x14ac:dyDescent="0.25">
      <c r="B202" s="136" t="s">
        <v>22</v>
      </c>
      <c r="C202" s="137"/>
      <c r="D202" s="137"/>
      <c r="E202" s="138"/>
      <c r="F202" s="21">
        <v>20</v>
      </c>
      <c r="G202" s="21">
        <v>40</v>
      </c>
      <c r="H202" s="28">
        <v>2.08</v>
      </c>
      <c r="I202" s="27">
        <v>4.16</v>
      </c>
      <c r="J202" s="27">
        <v>0.68</v>
      </c>
      <c r="K202" s="27">
        <v>1.36</v>
      </c>
      <c r="L202" s="27">
        <v>9.9</v>
      </c>
      <c r="M202" s="27">
        <v>19.8</v>
      </c>
      <c r="N202" s="27">
        <v>54</v>
      </c>
      <c r="O202" s="27">
        <v>108</v>
      </c>
    </row>
    <row r="203" spans="2:15" ht="14.25" customHeight="1" x14ac:dyDescent="0.25">
      <c r="B203" s="73" t="s">
        <v>10</v>
      </c>
      <c r="C203" s="74"/>
      <c r="D203" s="74"/>
      <c r="E203" s="75"/>
      <c r="F203" s="23">
        <v>0.19</v>
      </c>
      <c r="G203" s="23">
        <v>0.2</v>
      </c>
      <c r="H203" s="39">
        <f>H198+H199+H200+H202</f>
        <v>25.61</v>
      </c>
      <c r="I203" s="39">
        <f>I198+I199+I200+I202</f>
        <v>29.13</v>
      </c>
      <c r="J203" s="39">
        <f t="shared" ref="J203:O203" si="33">J198+J199+J200+J201+J202</f>
        <v>13.629999999999999</v>
      </c>
      <c r="K203" s="39">
        <f t="shared" si="33"/>
        <v>16.59</v>
      </c>
      <c r="L203" s="39">
        <f t="shared" si="33"/>
        <v>37.1</v>
      </c>
      <c r="M203" s="39">
        <f t="shared" si="33"/>
        <v>47.870000000000005</v>
      </c>
      <c r="N203" s="39">
        <f t="shared" si="33"/>
        <v>436.42</v>
      </c>
      <c r="O203" s="39">
        <f t="shared" si="33"/>
        <v>536.62</v>
      </c>
    </row>
    <row r="204" spans="2:15" ht="15.75" customHeight="1" x14ac:dyDescent="0.25">
      <c r="B204" s="84" t="s">
        <v>17</v>
      </c>
      <c r="C204" s="85"/>
      <c r="D204" s="85"/>
      <c r="E204" s="86"/>
      <c r="F204" s="2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2:15" ht="15.75" customHeight="1" x14ac:dyDescent="0.25">
      <c r="B205" s="81" t="s">
        <v>37</v>
      </c>
      <c r="C205" s="82"/>
      <c r="D205" s="82"/>
      <c r="E205" s="83"/>
      <c r="F205" s="27">
        <v>20</v>
      </c>
      <c r="G205" s="27">
        <v>20</v>
      </c>
      <c r="H205" s="27">
        <v>2.08</v>
      </c>
      <c r="I205" s="27">
        <v>2.08</v>
      </c>
      <c r="J205" s="27">
        <v>0.68</v>
      </c>
      <c r="K205" s="27">
        <v>0.68</v>
      </c>
      <c r="L205" s="27">
        <v>9.9</v>
      </c>
      <c r="M205" s="27">
        <v>9.9</v>
      </c>
      <c r="N205" s="27">
        <v>54</v>
      </c>
      <c r="O205" s="27">
        <v>54</v>
      </c>
    </row>
    <row r="206" spans="2:15" ht="15" customHeight="1" x14ac:dyDescent="0.25">
      <c r="B206" s="81" t="s">
        <v>98</v>
      </c>
      <c r="C206" s="82"/>
      <c r="D206" s="82"/>
      <c r="E206" s="83"/>
      <c r="F206" s="27">
        <v>150</v>
      </c>
      <c r="G206" s="27">
        <v>200</v>
      </c>
      <c r="H206" s="27">
        <v>0.21</v>
      </c>
      <c r="I206" s="27">
        <v>0.28000000000000003</v>
      </c>
      <c r="J206" s="27">
        <v>0</v>
      </c>
      <c r="K206" s="27">
        <v>0</v>
      </c>
      <c r="L206" s="27">
        <v>22.53</v>
      </c>
      <c r="M206" s="27">
        <v>30.04</v>
      </c>
      <c r="N206" s="27">
        <v>88.63</v>
      </c>
      <c r="O206" s="27">
        <v>118.17</v>
      </c>
    </row>
    <row r="207" spans="2:15" ht="15" customHeight="1" x14ac:dyDescent="0.25">
      <c r="B207" s="73" t="s">
        <v>10</v>
      </c>
      <c r="C207" s="74"/>
      <c r="D207" s="74"/>
      <c r="E207" s="75"/>
      <c r="F207" s="3">
        <v>7.0000000000000007E-2</v>
      </c>
      <c r="G207" s="3">
        <v>7.0000000000000007E-2</v>
      </c>
      <c r="H207" s="39">
        <f>H205+H206</f>
        <v>2.29</v>
      </c>
      <c r="I207" s="39">
        <f t="shared" ref="I207:O207" si="34">I205+I206</f>
        <v>2.3600000000000003</v>
      </c>
      <c r="J207" s="39">
        <f t="shared" si="34"/>
        <v>0.68</v>
      </c>
      <c r="K207" s="39">
        <f t="shared" si="34"/>
        <v>0.68</v>
      </c>
      <c r="L207" s="39">
        <f t="shared" si="34"/>
        <v>32.43</v>
      </c>
      <c r="M207" s="39">
        <f t="shared" si="34"/>
        <v>39.94</v>
      </c>
      <c r="N207" s="39">
        <f t="shared" si="34"/>
        <v>142.63</v>
      </c>
      <c r="O207" s="39">
        <f t="shared" si="34"/>
        <v>172.17000000000002</v>
      </c>
    </row>
    <row r="208" spans="2:15" ht="17.25" customHeight="1" x14ac:dyDescent="0.25">
      <c r="B208" s="73" t="s">
        <v>19</v>
      </c>
      <c r="C208" s="74"/>
      <c r="D208" s="74"/>
      <c r="E208" s="75"/>
      <c r="F208" s="3">
        <v>1</v>
      </c>
      <c r="G208" s="3">
        <v>1</v>
      </c>
      <c r="H208" s="39">
        <f t="shared" ref="H208:O208" si="35">H180+H183+H192+H196+H203+H207</f>
        <v>56.11</v>
      </c>
      <c r="I208" s="39">
        <f t="shared" si="35"/>
        <v>73.599999999999994</v>
      </c>
      <c r="J208" s="39">
        <f t="shared" si="35"/>
        <v>48.62</v>
      </c>
      <c r="K208" s="39">
        <f t="shared" si="35"/>
        <v>64.11</v>
      </c>
      <c r="L208" s="39">
        <f t="shared" si="35"/>
        <v>185.03000000000003</v>
      </c>
      <c r="M208" s="39">
        <f t="shared" si="35"/>
        <v>242.88</v>
      </c>
      <c r="N208" s="39">
        <f t="shared" si="35"/>
        <v>1520.79</v>
      </c>
      <c r="O208" s="39">
        <f t="shared" si="35"/>
        <v>2005.3600000000001</v>
      </c>
    </row>
    <row r="209" spans="2:15" ht="17.25" customHeight="1" x14ac:dyDescent="0.25">
      <c r="B209" s="73" t="s">
        <v>20</v>
      </c>
      <c r="C209" s="74"/>
      <c r="D209" s="74"/>
      <c r="E209" s="75"/>
      <c r="F209" s="1"/>
      <c r="G209" s="1"/>
      <c r="H209" s="39">
        <v>1</v>
      </c>
      <c r="I209" s="39">
        <v>1</v>
      </c>
      <c r="J209" s="39">
        <v>1.04</v>
      </c>
      <c r="K209" s="39">
        <v>0.95</v>
      </c>
      <c r="L209" s="39">
        <v>4.58</v>
      </c>
      <c r="M209" s="39">
        <v>3.91</v>
      </c>
      <c r="N209" s="39"/>
      <c r="O209" s="39"/>
    </row>
    <row r="210" spans="2:15" ht="17.25" customHeight="1" x14ac:dyDescent="0.25">
      <c r="B210" s="8"/>
      <c r="C210" s="8"/>
      <c r="D210" s="8"/>
      <c r="E210" s="8"/>
      <c r="F210" s="9"/>
      <c r="G210" s="9"/>
      <c r="H210" s="11"/>
      <c r="I210" s="11"/>
      <c r="J210" s="11"/>
      <c r="K210" s="11"/>
      <c r="L210" s="11"/>
      <c r="M210" s="11"/>
      <c r="N210" s="11"/>
      <c r="O210" s="11"/>
    </row>
    <row r="211" spans="2:15" ht="17.25" customHeight="1" x14ac:dyDescent="0.25">
      <c r="B211" s="8"/>
      <c r="C211" s="8"/>
      <c r="D211" s="8"/>
      <c r="E211" s="8"/>
      <c r="F211" s="9"/>
      <c r="G211" s="9"/>
      <c r="H211" s="11"/>
      <c r="I211" s="11"/>
      <c r="J211" s="11"/>
      <c r="K211" s="11"/>
      <c r="L211" s="11"/>
      <c r="M211" s="11"/>
      <c r="N211" s="11"/>
      <c r="O211" s="11"/>
    </row>
    <row r="212" spans="2:15" ht="17.25" customHeight="1" x14ac:dyDescent="0.25">
      <c r="B212" s="8"/>
      <c r="C212" s="8"/>
      <c r="D212" s="8"/>
      <c r="E212" s="8"/>
      <c r="F212" s="9"/>
      <c r="G212" s="9"/>
      <c r="H212" s="11"/>
      <c r="I212" s="11"/>
      <c r="J212" s="11"/>
      <c r="K212" s="11"/>
      <c r="L212" s="11"/>
      <c r="M212" s="11"/>
      <c r="N212" s="11"/>
      <c r="O212" s="11"/>
    </row>
    <row r="213" spans="2:15" x14ac:dyDescent="0.25">
      <c r="B213" s="139" t="s">
        <v>38</v>
      </c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</row>
    <row r="214" spans="2:15" x14ac:dyDescent="0.25">
      <c r="B214" s="76" t="s">
        <v>51</v>
      </c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</row>
    <row r="215" spans="2:15" ht="15" customHeight="1" x14ac:dyDescent="0.25">
      <c r="B215" s="118" t="s">
        <v>0</v>
      </c>
      <c r="C215" s="119"/>
      <c r="D215" s="119"/>
      <c r="E215" s="120"/>
      <c r="F215" s="84" t="s">
        <v>1</v>
      </c>
      <c r="G215" s="86"/>
      <c r="H215" s="84" t="s">
        <v>2</v>
      </c>
      <c r="I215" s="86"/>
      <c r="J215" s="84" t="s">
        <v>3</v>
      </c>
      <c r="K215" s="86"/>
      <c r="L215" s="84" t="s">
        <v>4</v>
      </c>
      <c r="M215" s="86"/>
      <c r="N215" s="84" t="s">
        <v>5</v>
      </c>
      <c r="O215" s="86"/>
    </row>
    <row r="216" spans="2:15" ht="15" customHeight="1" x14ac:dyDescent="0.25">
      <c r="B216" s="121"/>
      <c r="C216" s="122"/>
      <c r="D216" s="122"/>
      <c r="E216" s="123"/>
      <c r="F216" s="39" t="s">
        <v>6</v>
      </c>
      <c r="G216" s="39" t="s">
        <v>7</v>
      </c>
      <c r="H216" s="39" t="s">
        <v>6</v>
      </c>
      <c r="I216" s="39" t="s">
        <v>7</v>
      </c>
      <c r="J216" s="39" t="s">
        <v>6</v>
      </c>
      <c r="K216" s="39" t="s">
        <v>7</v>
      </c>
      <c r="L216" s="39" t="s">
        <v>6</v>
      </c>
      <c r="M216" s="39" t="s">
        <v>7</v>
      </c>
      <c r="N216" s="39" t="s">
        <v>6</v>
      </c>
      <c r="O216" s="39" t="s">
        <v>7</v>
      </c>
    </row>
    <row r="217" spans="2:15" ht="15" customHeight="1" x14ac:dyDescent="0.25">
      <c r="B217" s="90" t="s">
        <v>8</v>
      </c>
      <c r="C217" s="91"/>
      <c r="D217" s="91"/>
      <c r="E217" s="92"/>
      <c r="F217" s="24"/>
      <c r="G217" s="24"/>
      <c r="H217" s="1"/>
      <c r="I217" s="1"/>
      <c r="J217" s="1"/>
      <c r="K217" s="1"/>
      <c r="L217" s="1"/>
      <c r="M217" s="1"/>
      <c r="N217" s="1"/>
      <c r="O217" s="1"/>
    </row>
    <row r="218" spans="2:15" ht="15" customHeight="1" x14ac:dyDescent="0.25">
      <c r="B218" s="87" t="s">
        <v>63</v>
      </c>
      <c r="C218" s="88"/>
      <c r="D218" s="88"/>
      <c r="E218" s="89"/>
      <c r="F218" s="28">
        <v>140</v>
      </c>
      <c r="G218" s="28">
        <v>150</v>
      </c>
      <c r="H218" s="27">
        <v>4.25</v>
      </c>
      <c r="I218" s="27">
        <v>4.55</v>
      </c>
      <c r="J218" s="27">
        <v>5.18</v>
      </c>
      <c r="K218" s="27">
        <v>5.51</v>
      </c>
      <c r="L218" s="27">
        <v>23.39</v>
      </c>
      <c r="M218" s="27">
        <v>24.98</v>
      </c>
      <c r="N218" s="27">
        <v>157.78</v>
      </c>
      <c r="O218" s="27">
        <v>168.42</v>
      </c>
    </row>
    <row r="219" spans="2:15" ht="15" customHeight="1" x14ac:dyDescent="0.25">
      <c r="B219" s="133" t="s">
        <v>120</v>
      </c>
      <c r="C219" s="134"/>
      <c r="D219" s="134"/>
      <c r="E219" s="135"/>
      <c r="F219" s="22">
        <v>130</v>
      </c>
      <c r="G219" s="22">
        <v>200</v>
      </c>
      <c r="H219" s="12">
        <v>0.02</v>
      </c>
      <c r="I219" s="12">
        <v>0.04</v>
      </c>
      <c r="J219" s="12">
        <v>0.01</v>
      </c>
      <c r="K219" s="12">
        <v>0.01</v>
      </c>
      <c r="L219" s="12">
        <v>6.99</v>
      </c>
      <c r="M219" s="12">
        <v>9.99</v>
      </c>
      <c r="N219" s="12">
        <v>28.1</v>
      </c>
      <c r="O219" s="12">
        <v>40.15</v>
      </c>
    </row>
    <row r="220" spans="2:15" ht="15.75" customHeight="1" x14ac:dyDescent="0.25">
      <c r="B220" s="136" t="s">
        <v>140</v>
      </c>
      <c r="C220" s="137"/>
      <c r="D220" s="137"/>
      <c r="E220" s="138"/>
      <c r="F220" s="28">
        <v>10</v>
      </c>
      <c r="G220" s="28">
        <v>20</v>
      </c>
      <c r="H220" s="27">
        <v>1.8</v>
      </c>
      <c r="I220" s="27">
        <v>3.6</v>
      </c>
      <c r="J220" s="27">
        <v>0.06</v>
      </c>
      <c r="K220" s="27">
        <v>0.12</v>
      </c>
      <c r="L220" s="27">
        <v>0.15</v>
      </c>
      <c r="M220" s="27">
        <v>0.3</v>
      </c>
      <c r="N220" s="27">
        <v>8.6</v>
      </c>
      <c r="O220" s="27">
        <v>17.2</v>
      </c>
    </row>
    <row r="221" spans="2:15" ht="15" customHeight="1" x14ac:dyDescent="0.25">
      <c r="B221" s="87" t="s">
        <v>9</v>
      </c>
      <c r="C221" s="88"/>
      <c r="D221" s="88"/>
      <c r="E221" s="89"/>
      <c r="F221" s="28">
        <v>20</v>
      </c>
      <c r="G221" s="28">
        <v>20</v>
      </c>
      <c r="H221" s="27">
        <v>1.5</v>
      </c>
      <c r="I221" s="27">
        <v>1.5</v>
      </c>
      <c r="J221" s="27">
        <v>2.36</v>
      </c>
      <c r="K221" s="27">
        <v>2.36</v>
      </c>
      <c r="L221" s="27">
        <v>14.98</v>
      </c>
      <c r="M221" s="27">
        <v>14.98</v>
      </c>
      <c r="N221" s="27">
        <v>83.42</v>
      </c>
      <c r="O221" s="27">
        <v>83.42</v>
      </c>
    </row>
    <row r="222" spans="2:15" x14ac:dyDescent="0.25">
      <c r="B222" s="106" t="s">
        <v>10</v>
      </c>
      <c r="C222" s="107"/>
      <c r="D222" s="107"/>
      <c r="E222" s="108"/>
      <c r="F222" s="23">
        <v>0.22</v>
      </c>
      <c r="G222" s="23">
        <v>0.21</v>
      </c>
      <c r="H222" s="39">
        <f>H218+H220+H221</f>
        <v>7.55</v>
      </c>
      <c r="I222" s="39">
        <f t="shared" ref="I222:O222" si="36">I218+I220+I221</f>
        <v>9.65</v>
      </c>
      <c r="J222" s="39">
        <f t="shared" si="36"/>
        <v>7.6</v>
      </c>
      <c r="K222" s="39">
        <f t="shared" si="36"/>
        <v>7.99</v>
      </c>
      <c r="L222" s="39">
        <f t="shared" si="36"/>
        <v>38.519999999999996</v>
      </c>
      <c r="M222" s="39">
        <f t="shared" si="36"/>
        <v>40.260000000000005</v>
      </c>
      <c r="N222" s="39">
        <f t="shared" si="36"/>
        <v>249.8</v>
      </c>
      <c r="O222" s="39">
        <f t="shared" si="36"/>
        <v>269.03999999999996</v>
      </c>
    </row>
    <row r="223" spans="2:15" ht="15" customHeight="1" x14ac:dyDescent="0.25">
      <c r="B223" s="90" t="s">
        <v>34</v>
      </c>
      <c r="C223" s="91"/>
      <c r="D223" s="91"/>
      <c r="E223" s="92"/>
      <c r="F223" s="40"/>
      <c r="G223" s="40"/>
      <c r="H223" s="39"/>
      <c r="I223" s="39"/>
      <c r="J223" s="39"/>
      <c r="K223" s="39"/>
      <c r="L223" s="39"/>
      <c r="M223" s="39"/>
      <c r="N223" s="39"/>
      <c r="O223" s="39"/>
    </row>
    <row r="224" spans="2:15" x14ac:dyDescent="0.25">
      <c r="B224" s="87" t="s">
        <v>48</v>
      </c>
      <c r="C224" s="88"/>
      <c r="D224" s="88"/>
      <c r="E224" s="89"/>
      <c r="F224" s="27">
        <v>80</v>
      </c>
      <c r="G224" s="27">
        <v>100</v>
      </c>
      <c r="H224" s="27">
        <v>0.56000000000000005</v>
      </c>
      <c r="I224" s="27">
        <v>0.7</v>
      </c>
      <c r="J224" s="27">
        <v>0.08</v>
      </c>
      <c r="K224" s="27">
        <v>0.1</v>
      </c>
      <c r="L224" s="27">
        <v>10.56</v>
      </c>
      <c r="M224" s="27">
        <v>13.2</v>
      </c>
      <c r="N224" s="27">
        <v>48</v>
      </c>
      <c r="O224" s="27">
        <v>60</v>
      </c>
    </row>
    <row r="225" spans="2:18" ht="15" customHeight="1" x14ac:dyDescent="0.25">
      <c r="B225" s="106" t="s">
        <v>10</v>
      </c>
      <c r="C225" s="107"/>
      <c r="D225" s="107"/>
      <c r="E225" s="108"/>
      <c r="F225" s="23">
        <v>0.04</v>
      </c>
      <c r="G225" s="23">
        <v>0.04</v>
      </c>
      <c r="H225" s="39">
        <f>H224</f>
        <v>0.56000000000000005</v>
      </c>
      <c r="I225" s="39">
        <f t="shared" ref="I225:O225" si="37">I224</f>
        <v>0.7</v>
      </c>
      <c r="J225" s="39">
        <f>J224</f>
        <v>0.08</v>
      </c>
      <c r="K225" s="39">
        <f t="shared" ref="K225:N225" si="38">K224</f>
        <v>0.1</v>
      </c>
      <c r="L225" s="39">
        <f t="shared" si="38"/>
        <v>10.56</v>
      </c>
      <c r="M225" s="39">
        <f t="shared" si="38"/>
        <v>13.2</v>
      </c>
      <c r="N225" s="39">
        <f t="shared" si="38"/>
        <v>48</v>
      </c>
      <c r="O225" s="39">
        <f t="shared" si="37"/>
        <v>60</v>
      </c>
    </row>
    <row r="226" spans="2:18" ht="15" customHeight="1" x14ac:dyDescent="0.25">
      <c r="B226" s="90" t="s">
        <v>11</v>
      </c>
      <c r="C226" s="91"/>
      <c r="D226" s="91"/>
      <c r="E226" s="92"/>
      <c r="F226" s="28"/>
      <c r="G226" s="28"/>
      <c r="H226" s="27"/>
      <c r="I226" s="27"/>
      <c r="J226" s="27"/>
      <c r="K226" s="27"/>
      <c r="L226" s="27"/>
      <c r="M226" s="27"/>
      <c r="N226" s="27"/>
      <c r="O226" s="27"/>
    </row>
    <row r="227" spans="2:18" ht="15" customHeight="1" x14ac:dyDescent="0.25">
      <c r="B227" s="87" t="s">
        <v>138</v>
      </c>
      <c r="C227" s="88"/>
      <c r="D227" s="88"/>
      <c r="E227" s="89"/>
      <c r="F227" s="22">
        <v>50</v>
      </c>
      <c r="G227" s="22">
        <v>60</v>
      </c>
      <c r="H227" s="12">
        <v>0.4</v>
      </c>
      <c r="I227" s="12">
        <v>0.48</v>
      </c>
      <c r="J227" s="12">
        <v>0.05</v>
      </c>
      <c r="K227" s="12">
        <v>0.06</v>
      </c>
      <c r="L227" s="12">
        <v>1.25</v>
      </c>
      <c r="M227" s="12">
        <v>1.5</v>
      </c>
      <c r="N227" s="12">
        <v>7</v>
      </c>
      <c r="O227" s="12">
        <v>8.4</v>
      </c>
    </row>
    <row r="228" spans="2:18" ht="15.75" customHeight="1" x14ac:dyDescent="0.25">
      <c r="B228" s="81" t="s">
        <v>93</v>
      </c>
      <c r="C228" s="82"/>
      <c r="D228" s="82"/>
      <c r="E228" s="83"/>
      <c r="F228" s="27">
        <v>150</v>
      </c>
      <c r="G228" s="27">
        <v>200</v>
      </c>
      <c r="H228" s="27">
        <v>4.5999999999999996</v>
      </c>
      <c r="I228" s="27">
        <v>6.14</v>
      </c>
      <c r="J228" s="27">
        <v>4.6500000000000004</v>
      </c>
      <c r="K228" s="27">
        <v>6.19</v>
      </c>
      <c r="L228" s="27">
        <v>12.84</v>
      </c>
      <c r="M228" s="27">
        <v>17.13</v>
      </c>
      <c r="N228" s="27">
        <v>112.39</v>
      </c>
      <c r="O228" s="27">
        <v>149.84</v>
      </c>
    </row>
    <row r="229" spans="2:18" ht="15" customHeight="1" x14ac:dyDescent="0.25">
      <c r="B229" s="81" t="s">
        <v>49</v>
      </c>
      <c r="C229" s="82"/>
      <c r="D229" s="82"/>
      <c r="E229" s="83"/>
      <c r="F229" s="27">
        <v>50</v>
      </c>
      <c r="G229" s="27">
        <v>70</v>
      </c>
      <c r="H229" s="27">
        <v>8.08</v>
      </c>
      <c r="I229" s="27">
        <v>11.3</v>
      </c>
      <c r="J229" s="27">
        <v>13.39</v>
      </c>
      <c r="K229" s="27">
        <v>18.559999999999999</v>
      </c>
      <c r="L229" s="27">
        <v>3.17</v>
      </c>
      <c r="M229" s="27">
        <v>4.45</v>
      </c>
      <c r="N229" s="27">
        <v>175.42</v>
      </c>
      <c r="O229" s="27">
        <v>243.79</v>
      </c>
    </row>
    <row r="230" spans="2:18" ht="15" customHeight="1" x14ac:dyDescent="0.25">
      <c r="B230" s="81" t="s">
        <v>76</v>
      </c>
      <c r="C230" s="82"/>
      <c r="D230" s="82"/>
      <c r="E230" s="83"/>
      <c r="F230" s="27">
        <v>100</v>
      </c>
      <c r="G230" s="27">
        <v>150</v>
      </c>
      <c r="H230" s="27">
        <v>2.1800000000000002</v>
      </c>
      <c r="I230" s="27">
        <v>3.27</v>
      </c>
      <c r="J230" s="27">
        <v>3.11</v>
      </c>
      <c r="K230" s="27">
        <v>4.72</v>
      </c>
      <c r="L230" s="27">
        <v>14.66</v>
      </c>
      <c r="M230" s="27">
        <v>22.03</v>
      </c>
      <c r="N230" s="27">
        <v>95.59</v>
      </c>
      <c r="O230" s="27">
        <v>144.03</v>
      </c>
    </row>
    <row r="231" spans="2:18" ht="15" customHeight="1" x14ac:dyDescent="0.25">
      <c r="B231" s="133" t="s">
        <v>121</v>
      </c>
      <c r="C231" s="134"/>
      <c r="D231" s="134"/>
      <c r="E231" s="135"/>
      <c r="F231" s="12">
        <v>150</v>
      </c>
      <c r="G231" s="12">
        <v>200</v>
      </c>
      <c r="H231" s="12">
        <v>0.13</v>
      </c>
      <c r="I231" s="12">
        <v>0.17</v>
      </c>
      <c r="J231" s="12"/>
      <c r="K231" s="12"/>
      <c r="L231" s="12">
        <v>23.21</v>
      </c>
      <c r="M231" s="12">
        <v>30.96</v>
      </c>
      <c r="N231" s="12">
        <v>93.23</v>
      </c>
      <c r="O231" s="12">
        <v>124.29</v>
      </c>
    </row>
    <row r="232" spans="2:18" ht="15" customHeight="1" x14ac:dyDescent="0.25">
      <c r="B232" s="81" t="s">
        <v>13</v>
      </c>
      <c r="C232" s="82"/>
      <c r="D232" s="82"/>
      <c r="E232" s="83"/>
      <c r="F232" s="27">
        <v>30</v>
      </c>
      <c r="G232" s="27">
        <v>60</v>
      </c>
      <c r="H232" s="27">
        <v>1.98</v>
      </c>
      <c r="I232" s="27">
        <v>3.96</v>
      </c>
      <c r="J232" s="27">
        <v>0.36</v>
      </c>
      <c r="K232" s="27">
        <v>0.72</v>
      </c>
      <c r="L232" s="27">
        <v>10.02</v>
      </c>
      <c r="M232" s="27">
        <v>20.04</v>
      </c>
      <c r="N232" s="27">
        <v>52.2</v>
      </c>
      <c r="O232" s="27">
        <v>104.4</v>
      </c>
    </row>
    <row r="233" spans="2:18" ht="15" customHeight="1" x14ac:dyDescent="0.25">
      <c r="B233" s="73" t="s">
        <v>10</v>
      </c>
      <c r="C233" s="74"/>
      <c r="D233" s="74"/>
      <c r="E233" s="75"/>
      <c r="F233" s="3">
        <v>0.33</v>
      </c>
      <c r="G233" s="3">
        <v>0.34</v>
      </c>
      <c r="H233" s="39">
        <f>H227+H228+H229+H230+H231+H232</f>
        <v>17.37</v>
      </c>
      <c r="I233" s="39">
        <f t="shared" ref="I233:O233" si="39">I227+I228+I229+I230+I231+I232</f>
        <v>25.320000000000004</v>
      </c>
      <c r="J233" s="39">
        <f t="shared" si="39"/>
        <v>21.56</v>
      </c>
      <c r="K233" s="39">
        <f t="shared" si="39"/>
        <v>30.249999999999996</v>
      </c>
      <c r="L233" s="39">
        <f t="shared" si="39"/>
        <v>65.149999999999991</v>
      </c>
      <c r="M233" s="39">
        <f t="shared" si="39"/>
        <v>96.109999999999985</v>
      </c>
      <c r="N233" s="39">
        <f t="shared" si="39"/>
        <v>535.83000000000004</v>
      </c>
      <c r="O233" s="39">
        <f t="shared" si="39"/>
        <v>774.74999999999989</v>
      </c>
    </row>
    <row r="234" spans="2:18" ht="15.75" customHeight="1" x14ac:dyDescent="0.25">
      <c r="B234" s="84" t="s">
        <v>14</v>
      </c>
      <c r="C234" s="85"/>
      <c r="D234" s="85"/>
      <c r="E234" s="86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2:18" ht="15" customHeight="1" x14ac:dyDescent="0.25">
      <c r="B235" s="81" t="s">
        <v>32</v>
      </c>
      <c r="C235" s="82"/>
      <c r="D235" s="82"/>
      <c r="E235" s="83"/>
      <c r="F235" s="27">
        <v>150</v>
      </c>
      <c r="G235" s="27">
        <v>150</v>
      </c>
      <c r="H235" s="27">
        <v>4.3499999999999996</v>
      </c>
      <c r="I235" s="27">
        <v>4.3499999999999996</v>
      </c>
      <c r="J235" s="27">
        <v>4.8</v>
      </c>
      <c r="K235" s="27">
        <v>4.8</v>
      </c>
      <c r="L235" s="27">
        <v>6</v>
      </c>
      <c r="M235" s="27">
        <v>6</v>
      </c>
      <c r="N235" s="27">
        <v>88.5</v>
      </c>
      <c r="O235" s="27">
        <v>88.5</v>
      </c>
    </row>
    <row r="236" spans="2:18" ht="15" customHeight="1" x14ac:dyDescent="0.25">
      <c r="B236" s="81" t="s">
        <v>22</v>
      </c>
      <c r="C236" s="82"/>
      <c r="D236" s="82"/>
      <c r="E236" s="83"/>
      <c r="F236" s="27">
        <v>20</v>
      </c>
      <c r="G236" s="27">
        <v>20</v>
      </c>
      <c r="H236" s="27">
        <v>2.08</v>
      </c>
      <c r="I236" s="27">
        <v>2.08</v>
      </c>
      <c r="J236" s="27">
        <v>0.68</v>
      </c>
      <c r="K236" s="27">
        <v>0.68</v>
      </c>
      <c r="L236" s="27">
        <v>9.9</v>
      </c>
      <c r="M236" s="27">
        <v>9.9</v>
      </c>
      <c r="N236" s="27">
        <v>54</v>
      </c>
      <c r="O236" s="27">
        <v>54</v>
      </c>
    </row>
    <row r="237" spans="2:18" ht="15" customHeight="1" x14ac:dyDescent="0.25">
      <c r="B237" s="81" t="s">
        <v>18</v>
      </c>
      <c r="C237" s="82"/>
      <c r="D237" s="82"/>
      <c r="E237" s="83"/>
      <c r="F237" s="28">
        <v>150</v>
      </c>
      <c r="G237" s="28">
        <v>180</v>
      </c>
      <c r="H237" s="27">
        <v>0.6</v>
      </c>
      <c r="I237" s="27">
        <v>0.72</v>
      </c>
      <c r="J237" s="27">
        <v>0.6</v>
      </c>
      <c r="K237" s="27">
        <v>0.72</v>
      </c>
      <c r="L237" s="27">
        <v>14.7</v>
      </c>
      <c r="M237" s="27">
        <v>17.64</v>
      </c>
      <c r="N237" s="27">
        <v>70.5</v>
      </c>
      <c r="O237" s="27">
        <v>84.6</v>
      </c>
    </row>
    <row r="238" spans="2:18" ht="15" customHeight="1" x14ac:dyDescent="0.25">
      <c r="B238" s="73" t="s">
        <v>10</v>
      </c>
      <c r="C238" s="74"/>
      <c r="D238" s="74"/>
      <c r="E238" s="75"/>
      <c r="F238" s="3">
        <v>0.13</v>
      </c>
      <c r="G238" s="3">
        <v>0.12</v>
      </c>
      <c r="H238" s="39">
        <f>H235+H236+H237</f>
        <v>7.0299999999999994</v>
      </c>
      <c r="I238" s="39">
        <f t="shared" ref="I238:O238" si="40">I235+I236+I237</f>
        <v>7.1499999999999995</v>
      </c>
      <c r="J238" s="39">
        <f t="shared" si="40"/>
        <v>6.0799999999999992</v>
      </c>
      <c r="K238" s="39">
        <f t="shared" si="40"/>
        <v>6.1999999999999993</v>
      </c>
      <c r="L238" s="39">
        <f t="shared" si="40"/>
        <v>30.6</v>
      </c>
      <c r="M238" s="39">
        <f t="shared" si="40"/>
        <v>33.54</v>
      </c>
      <c r="N238" s="39">
        <f t="shared" si="40"/>
        <v>213</v>
      </c>
      <c r="O238" s="39">
        <f t="shared" si="40"/>
        <v>227.1</v>
      </c>
    </row>
    <row r="239" spans="2:18" ht="15" customHeight="1" x14ac:dyDescent="0.25">
      <c r="B239" s="84" t="s">
        <v>35</v>
      </c>
      <c r="C239" s="85"/>
      <c r="D239" s="85"/>
      <c r="E239" s="86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R239" t="s">
        <v>123</v>
      </c>
    </row>
    <row r="240" spans="2:18" ht="15" customHeight="1" x14ac:dyDescent="0.25">
      <c r="B240" s="87" t="s">
        <v>141</v>
      </c>
      <c r="C240" s="88"/>
      <c r="D240" s="88"/>
      <c r="E240" s="89"/>
      <c r="F240" s="28" t="s">
        <v>137</v>
      </c>
      <c r="G240" s="28"/>
      <c r="H240" s="27">
        <v>6.4</v>
      </c>
      <c r="I240" s="27"/>
      <c r="J240" s="27">
        <v>11.1</v>
      </c>
      <c r="K240" s="27"/>
      <c r="L240" s="27">
        <v>0.75</v>
      </c>
      <c r="M240" s="27"/>
      <c r="N240" s="27">
        <v>108.5</v>
      </c>
      <c r="O240" s="27"/>
    </row>
    <row r="241" spans="2:15" ht="15" customHeight="1" x14ac:dyDescent="0.25">
      <c r="B241" s="87" t="s">
        <v>122</v>
      </c>
      <c r="C241" s="88"/>
      <c r="D241" s="88"/>
      <c r="E241" s="89"/>
      <c r="F241" s="28"/>
      <c r="G241" s="28" t="s">
        <v>80</v>
      </c>
      <c r="H241" s="27"/>
      <c r="I241" s="27">
        <v>3.58</v>
      </c>
      <c r="J241" s="27"/>
      <c r="K241" s="27">
        <v>3.56</v>
      </c>
      <c r="L241" s="27"/>
      <c r="M241" s="27">
        <v>14.25</v>
      </c>
      <c r="N241" s="27"/>
      <c r="O241" s="27">
        <v>102.04</v>
      </c>
    </row>
    <row r="242" spans="2:15" ht="15" customHeight="1" x14ac:dyDescent="0.25">
      <c r="B242" s="81" t="s">
        <v>112</v>
      </c>
      <c r="C242" s="82"/>
      <c r="D242" s="82"/>
      <c r="E242" s="83"/>
      <c r="F242" s="27" t="s">
        <v>30</v>
      </c>
      <c r="G242" s="27" t="s">
        <v>31</v>
      </c>
      <c r="H242" s="27">
        <v>0.09</v>
      </c>
      <c r="I242" s="27">
        <v>0.12</v>
      </c>
      <c r="J242" s="27">
        <v>0.02</v>
      </c>
      <c r="K242" s="27">
        <v>0.03</v>
      </c>
      <c r="L242" s="27">
        <v>10.64</v>
      </c>
      <c r="M242" s="27">
        <v>14.19</v>
      </c>
      <c r="N242" s="27">
        <v>43.88</v>
      </c>
      <c r="O242" s="27">
        <v>58.66</v>
      </c>
    </row>
    <row r="243" spans="2:15" ht="15" customHeight="1" x14ac:dyDescent="0.25">
      <c r="B243" s="87" t="s">
        <v>13</v>
      </c>
      <c r="C243" s="88"/>
      <c r="D243" s="88"/>
      <c r="E243" s="89"/>
      <c r="F243" s="28">
        <v>20</v>
      </c>
      <c r="G243" s="28">
        <v>40</v>
      </c>
      <c r="H243" s="28">
        <v>1.32</v>
      </c>
      <c r="I243" s="28">
        <v>3.8</v>
      </c>
      <c r="J243" s="28">
        <v>0.24</v>
      </c>
      <c r="K243" s="28">
        <v>1.24</v>
      </c>
      <c r="L243" s="28">
        <v>6.68</v>
      </c>
      <c r="M243" s="28">
        <v>16.399999999999999</v>
      </c>
      <c r="N243" s="28">
        <v>34.799999999999997</v>
      </c>
      <c r="O243" s="28">
        <v>83</v>
      </c>
    </row>
    <row r="244" spans="2:15" ht="15" customHeight="1" x14ac:dyDescent="0.25">
      <c r="B244" s="81" t="s">
        <v>22</v>
      </c>
      <c r="C244" s="82"/>
      <c r="D244" s="82"/>
      <c r="E244" s="83"/>
      <c r="F244" s="28">
        <v>30</v>
      </c>
      <c r="G244" s="28">
        <v>30</v>
      </c>
      <c r="H244" s="27">
        <v>1.93</v>
      </c>
      <c r="I244" s="27">
        <v>1.93</v>
      </c>
      <c r="J244" s="27">
        <v>2.79</v>
      </c>
      <c r="K244" s="27">
        <v>2.79</v>
      </c>
      <c r="L244" s="27">
        <v>14.8</v>
      </c>
      <c r="M244" s="27">
        <v>14.8</v>
      </c>
      <c r="N244" s="27">
        <v>70.930000000000007</v>
      </c>
      <c r="O244" s="27">
        <v>70.930000000000007</v>
      </c>
    </row>
    <row r="245" spans="2:15" x14ac:dyDescent="0.25">
      <c r="B245" s="73" t="s">
        <v>10</v>
      </c>
      <c r="C245" s="74"/>
      <c r="D245" s="74"/>
      <c r="E245" s="75"/>
      <c r="F245" s="3">
        <v>0.2</v>
      </c>
      <c r="G245" s="3">
        <v>0.23</v>
      </c>
      <c r="H245" s="39">
        <f>H240+H241+H242+H243+H244</f>
        <v>9.74</v>
      </c>
      <c r="I245" s="39">
        <f t="shared" ref="I245:O245" si="41">I240+I241+I242+I243+I244</f>
        <v>9.43</v>
      </c>
      <c r="J245" s="39">
        <f t="shared" si="41"/>
        <v>14.149999999999999</v>
      </c>
      <c r="K245" s="39">
        <f t="shared" si="41"/>
        <v>7.62</v>
      </c>
      <c r="L245" s="39">
        <f t="shared" si="41"/>
        <v>32.870000000000005</v>
      </c>
      <c r="M245" s="39">
        <f t="shared" si="41"/>
        <v>59.64</v>
      </c>
      <c r="N245" s="39">
        <f t="shared" si="41"/>
        <v>258.11</v>
      </c>
      <c r="O245" s="39">
        <f t="shared" si="41"/>
        <v>314.63</v>
      </c>
    </row>
    <row r="246" spans="2:15" ht="15" customHeight="1" x14ac:dyDescent="0.25">
      <c r="B246" s="84" t="s">
        <v>17</v>
      </c>
      <c r="C246" s="85"/>
      <c r="D246" s="85"/>
      <c r="E246" s="86"/>
      <c r="F246" s="2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2:15" ht="15" customHeight="1" x14ac:dyDescent="0.25">
      <c r="B247" s="81" t="s">
        <v>99</v>
      </c>
      <c r="C247" s="82"/>
      <c r="D247" s="82"/>
      <c r="E247" s="83"/>
      <c r="F247" s="27">
        <v>150</v>
      </c>
      <c r="G247" s="27">
        <v>200</v>
      </c>
      <c r="H247" s="27">
        <v>0.24</v>
      </c>
      <c r="I247" s="27">
        <v>0.32</v>
      </c>
      <c r="J247" s="27">
        <v>0</v>
      </c>
      <c r="K247" s="27">
        <v>0</v>
      </c>
      <c r="L247" s="27">
        <v>17.670000000000002</v>
      </c>
      <c r="M247" s="27">
        <v>23.56</v>
      </c>
      <c r="N247" s="27">
        <v>48.63</v>
      </c>
      <c r="O247" s="27">
        <v>11.5</v>
      </c>
    </row>
    <row r="248" spans="2:15" ht="15" customHeight="1" x14ac:dyDescent="0.25">
      <c r="B248" s="81" t="s">
        <v>50</v>
      </c>
      <c r="C248" s="82"/>
      <c r="D248" s="82"/>
      <c r="E248" s="83"/>
      <c r="F248" s="27">
        <v>120</v>
      </c>
      <c r="G248" s="27">
        <v>150</v>
      </c>
      <c r="H248" s="27">
        <v>6.05</v>
      </c>
      <c r="I248" s="27">
        <v>7.56</v>
      </c>
      <c r="J248" s="27">
        <v>3.01</v>
      </c>
      <c r="K248" s="27">
        <v>3.76</v>
      </c>
      <c r="L248" s="27">
        <v>4.18</v>
      </c>
      <c r="M248" s="27">
        <v>5.23</v>
      </c>
      <c r="N248" s="27">
        <v>30.56</v>
      </c>
      <c r="O248" s="27">
        <v>38.200000000000003</v>
      </c>
    </row>
    <row r="249" spans="2:15" ht="14.25" customHeight="1" x14ac:dyDescent="0.25">
      <c r="B249" s="4" t="s">
        <v>10</v>
      </c>
      <c r="C249" s="6"/>
      <c r="D249" s="6"/>
      <c r="E249" s="5"/>
      <c r="F249" s="3">
        <v>0.08</v>
      </c>
      <c r="G249" s="3">
        <v>7.0000000000000007E-2</v>
      </c>
      <c r="H249" s="39">
        <f>H247+H248</f>
        <v>6.29</v>
      </c>
      <c r="I249" s="39">
        <f t="shared" ref="I249:O249" si="42">I247+I248</f>
        <v>7.88</v>
      </c>
      <c r="J249" s="39">
        <f t="shared" si="42"/>
        <v>3.01</v>
      </c>
      <c r="K249" s="39">
        <f t="shared" si="42"/>
        <v>3.76</v>
      </c>
      <c r="L249" s="39">
        <f t="shared" si="42"/>
        <v>21.85</v>
      </c>
      <c r="M249" s="39">
        <f t="shared" si="42"/>
        <v>28.79</v>
      </c>
      <c r="N249" s="39">
        <f t="shared" si="42"/>
        <v>79.19</v>
      </c>
      <c r="O249" s="39">
        <f t="shared" si="42"/>
        <v>49.7</v>
      </c>
    </row>
    <row r="250" spans="2:15" ht="15" customHeight="1" x14ac:dyDescent="0.25">
      <c r="B250" s="73" t="s">
        <v>19</v>
      </c>
      <c r="C250" s="74"/>
      <c r="D250" s="74"/>
      <c r="E250" s="75"/>
      <c r="F250" s="3">
        <v>1</v>
      </c>
      <c r="G250" s="3">
        <v>1</v>
      </c>
      <c r="H250" s="39">
        <f>H222+H225+H233+H238+H245+H249</f>
        <v>48.54</v>
      </c>
      <c r="I250" s="39">
        <f t="shared" ref="I250:O250" si="43">I222+I225+I233+I238+I245+I249</f>
        <v>60.13</v>
      </c>
      <c r="J250" s="39">
        <f t="shared" si="43"/>
        <v>52.48</v>
      </c>
      <c r="K250" s="39">
        <f t="shared" si="43"/>
        <v>55.919999999999987</v>
      </c>
      <c r="L250" s="39">
        <f t="shared" si="43"/>
        <v>199.54999999999998</v>
      </c>
      <c r="M250" s="39">
        <f t="shared" si="43"/>
        <v>271.54000000000002</v>
      </c>
      <c r="N250" s="39">
        <f t="shared" si="43"/>
        <v>1383.9300000000003</v>
      </c>
      <c r="O250" s="39">
        <f t="shared" si="43"/>
        <v>1695.22</v>
      </c>
    </row>
    <row r="251" spans="2:15" ht="15" customHeight="1" x14ac:dyDescent="0.25">
      <c r="B251" s="73" t="s">
        <v>20</v>
      </c>
      <c r="C251" s="74"/>
      <c r="D251" s="74"/>
      <c r="E251" s="75"/>
      <c r="F251" s="1"/>
      <c r="G251" s="1"/>
      <c r="H251" s="39">
        <v>1</v>
      </c>
      <c r="I251" s="39">
        <v>1</v>
      </c>
      <c r="J251" s="7">
        <f>J250/H250</f>
        <v>1.0811701689328388</v>
      </c>
      <c r="K251" s="7">
        <f>K250/I250</f>
        <v>0.92998503242973529</v>
      </c>
      <c r="L251" s="7">
        <f>L250/H250</f>
        <v>4.1110424392253808</v>
      </c>
      <c r="M251" s="7">
        <f>M250/I250</f>
        <v>4.5158822551139197</v>
      </c>
      <c r="N251" s="39"/>
      <c r="O251" s="39"/>
    </row>
    <row r="252" spans="2:15" ht="17.25" customHeight="1" x14ac:dyDescent="0.25"/>
    <row r="253" spans="2:15" ht="17.25" customHeight="1" x14ac:dyDescent="0.25"/>
    <row r="254" spans="2:15" ht="17.25" customHeight="1" x14ac:dyDescent="0.25"/>
    <row r="255" spans="2:15" ht="15" customHeight="1" x14ac:dyDescent="0.25">
      <c r="B255" s="77" t="s">
        <v>42</v>
      </c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</row>
    <row r="256" spans="2:15" ht="15" customHeight="1" x14ac:dyDescent="0.25">
      <c r="B256" s="76" t="s">
        <v>51</v>
      </c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</row>
    <row r="257" spans="2:15" ht="15" customHeight="1" x14ac:dyDescent="0.25">
      <c r="B257" s="118" t="s">
        <v>0</v>
      </c>
      <c r="C257" s="119"/>
      <c r="D257" s="119"/>
      <c r="E257" s="120"/>
      <c r="F257" s="84" t="s">
        <v>1</v>
      </c>
      <c r="G257" s="86"/>
      <c r="H257" s="84" t="s">
        <v>2</v>
      </c>
      <c r="I257" s="86"/>
      <c r="J257" s="84" t="s">
        <v>3</v>
      </c>
      <c r="K257" s="86"/>
      <c r="L257" s="84" t="s">
        <v>4</v>
      </c>
      <c r="M257" s="86"/>
      <c r="N257" s="84" t="s">
        <v>5</v>
      </c>
      <c r="O257" s="86"/>
    </row>
    <row r="258" spans="2:15" ht="15" customHeight="1" x14ac:dyDescent="0.25">
      <c r="B258" s="121"/>
      <c r="C258" s="122"/>
      <c r="D258" s="122"/>
      <c r="E258" s="123"/>
      <c r="F258" s="39" t="s">
        <v>6</v>
      </c>
      <c r="G258" s="39" t="s">
        <v>7</v>
      </c>
      <c r="H258" s="39" t="s">
        <v>6</v>
      </c>
      <c r="I258" s="39" t="s">
        <v>7</v>
      </c>
      <c r="J258" s="39" t="s">
        <v>6</v>
      </c>
      <c r="K258" s="39" t="s">
        <v>7</v>
      </c>
      <c r="L258" s="39" t="s">
        <v>6</v>
      </c>
      <c r="M258" s="39" t="s">
        <v>7</v>
      </c>
      <c r="N258" s="39" t="s">
        <v>6</v>
      </c>
      <c r="O258" s="39" t="s">
        <v>7</v>
      </c>
    </row>
    <row r="259" spans="2:15" ht="15" customHeight="1" x14ac:dyDescent="0.25">
      <c r="B259" s="84" t="s">
        <v>8</v>
      </c>
      <c r="C259" s="85"/>
      <c r="D259" s="85"/>
      <c r="E259" s="86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ht="15" customHeight="1" x14ac:dyDescent="0.25">
      <c r="B260" s="81" t="s">
        <v>124</v>
      </c>
      <c r="C260" s="82"/>
      <c r="D260" s="82"/>
      <c r="E260" s="83"/>
      <c r="F260" s="22">
        <v>130</v>
      </c>
      <c r="G260" s="22">
        <v>150</v>
      </c>
      <c r="H260" s="12">
        <v>4.17</v>
      </c>
      <c r="I260" s="12">
        <v>4.8499999999999996</v>
      </c>
      <c r="J260" s="12">
        <v>4.87</v>
      </c>
      <c r="K260" s="12">
        <v>5.6</v>
      </c>
      <c r="L260" s="12">
        <v>20.92</v>
      </c>
      <c r="M260" s="12">
        <v>24.45</v>
      </c>
      <c r="N260" s="12">
        <v>144.74</v>
      </c>
      <c r="O260" s="12">
        <v>155.34</v>
      </c>
    </row>
    <row r="261" spans="2:15" ht="15" customHeight="1" x14ac:dyDescent="0.25">
      <c r="B261" s="81" t="s">
        <v>26</v>
      </c>
      <c r="C261" s="82"/>
      <c r="D261" s="82"/>
      <c r="E261" s="83"/>
      <c r="F261" s="29">
        <v>130</v>
      </c>
      <c r="G261" s="29">
        <v>200</v>
      </c>
      <c r="H261" s="27">
        <v>2.52</v>
      </c>
      <c r="I261" s="27">
        <v>3.48</v>
      </c>
      <c r="J261" s="27">
        <v>2.02</v>
      </c>
      <c r="K261" s="27">
        <v>2.79</v>
      </c>
      <c r="L261" s="27">
        <v>16.36</v>
      </c>
      <c r="M261" s="27">
        <v>22.65</v>
      </c>
      <c r="N261" s="27">
        <v>94.48</v>
      </c>
      <c r="O261" s="27">
        <v>130.82</v>
      </c>
    </row>
    <row r="262" spans="2:15" ht="15" customHeight="1" x14ac:dyDescent="0.25">
      <c r="B262" s="133" t="s">
        <v>16</v>
      </c>
      <c r="C262" s="134"/>
      <c r="D262" s="134"/>
      <c r="E262" s="135"/>
      <c r="F262" s="22">
        <v>25</v>
      </c>
      <c r="G262" s="22">
        <v>35</v>
      </c>
      <c r="H262" s="12">
        <v>1.61</v>
      </c>
      <c r="I262" s="12">
        <v>2.25</v>
      </c>
      <c r="J262" s="12">
        <v>2.3199999999999998</v>
      </c>
      <c r="K262" s="12">
        <v>3.25</v>
      </c>
      <c r="L262" s="12">
        <v>14.34</v>
      </c>
      <c r="M262" s="12">
        <v>17.28</v>
      </c>
      <c r="N262" s="12">
        <v>100.78</v>
      </c>
      <c r="O262" s="12">
        <v>126.9</v>
      </c>
    </row>
    <row r="263" spans="2:15" x14ac:dyDescent="0.25">
      <c r="B263" s="73" t="s">
        <v>10</v>
      </c>
      <c r="C263" s="74"/>
      <c r="D263" s="74"/>
      <c r="E263" s="75"/>
      <c r="F263" s="23">
        <v>0.24</v>
      </c>
      <c r="G263" s="23">
        <v>0.23</v>
      </c>
      <c r="H263" s="39">
        <f>I260+I261+I262</f>
        <v>10.58</v>
      </c>
      <c r="I263" s="39">
        <f>I260+I261+I262</f>
        <v>10.58</v>
      </c>
      <c r="J263" s="39">
        <f t="shared" ref="J263:N263" si="44">J260+J261+J262</f>
        <v>9.2100000000000009</v>
      </c>
      <c r="K263" s="39">
        <f t="shared" si="44"/>
        <v>11.64</v>
      </c>
      <c r="L263" s="39">
        <f t="shared" si="44"/>
        <v>51.620000000000005</v>
      </c>
      <c r="M263" s="39">
        <f t="shared" si="44"/>
        <v>64.38</v>
      </c>
      <c r="N263" s="39">
        <f t="shared" si="44"/>
        <v>340</v>
      </c>
      <c r="O263" s="39">
        <f>O260+O261+O262</f>
        <v>413.05999999999995</v>
      </c>
    </row>
    <row r="264" spans="2:15" ht="14.25" customHeight="1" x14ac:dyDescent="0.25">
      <c r="B264" s="84" t="s">
        <v>34</v>
      </c>
      <c r="C264" s="85"/>
      <c r="D264" s="85"/>
      <c r="E264" s="86"/>
      <c r="F264" s="40"/>
      <c r="G264" s="40"/>
      <c r="H264" s="39"/>
      <c r="I264" s="39"/>
      <c r="J264" s="39"/>
      <c r="K264" s="39"/>
      <c r="L264" s="39"/>
      <c r="M264" s="39"/>
      <c r="N264" s="39"/>
      <c r="O264" s="39"/>
    </row>
    <row r="265" spans="2:15" ht="15" customHeight="1" x14ac:dyDescent="0.25">
      <c r="B265" s="81" t="s">
        <v>32</v>
      </c>
      <c r="C265" s="82"/>
      <c r="D265" s="82"/>
      <c r="E265" s="83"/>
      <c r="F265" s="28">
        <v>100</v>
      </c>
      <c r="G265" s="28">
        <v>100</v>
      </c>
      <c r="H265" s="27">
        <v>4.0999999999999996</v>
      </c>
      <c r="I265" s="27">
        <v>4.0999999999999996</v>
      </c>
      <c r="J265" s="27">
        <v>1.5</v>
      </c>
      <c r="K265" s="27">
        <v>1.5</v>
      </c>
      <c r="L265" s="27">
        <v>5.9</v>
      </c>
      <c r="M265" s="27">
        <v>5.9</v>
      </c>
      <c r="N265" s="27">
        <v>57</v>
      </c>
      <c r="O265" s="27">
        <v>57</v>
      </c>
    </row>
    <row r="266" spans="2:15" ht="15" customHeight="1" x14ac:dyDescent="0.25">
      <c r="B266" s="81" t="s">
        <v>22</v>
      </c>
      <c r="C266" s="82"/>
      <c r="D266" s="82"/>
      <c r="E266" s="83"/>
      <c r="F266" s="28">
        <v>20</v>
      </c>
      <c r="G266" s="28">
        <v>20</v>
      </c>
      <c r="H266" s="27">
        <v>2.08</v>
      </c>
      <c r="I266" s="27">
        <v>2.08</v>
      </c>
      <c r="J266" s="27">
        <v>0.68</v>
      </c>
      <c r="K266" s="27">
        <v>0.68</v>
      </c>
      <c r="L266" s="27">
        <v>9.9</v>
      </c>
      <c r="M266" s="27">
        <v>9.9</v>
      </c>
      <c r="N266" s="27">
        <v>54</v>
      </c>
      <c r="O266" s="27">
        <v>54</v>
      </c>
    </row>
    <row r="267" spans="2:15" x14ac:dyDescent="0.25">
      <c r="B267" s="73" t="s">
        <v>10</v>
      </c>
      <c r="C267" s="74"/>
      <c r="D267" s="74"/>
      <c r="E267" s="75"/>
      <c r="F267" s="23">
        <v>0.05</v>
      </c>
      <c r="G267" s="23">
        <v>0.05</v>
      </c>
      <c r="H267" s="39">
        <f>H265</f>
        <v>4.0999999999999996</v>
      </c>
      <c r="I267" s="39">
        <f t="shared" ref="I267:O267" si="45">I265</f>
        <v>4.0999999999999996</v>
      </c>
      <c r="J267" s="39">
        <f t="shared" si="45"/>
        <v>1.5</v>
      </c>
      <c r="K267" s="39">
        <f t="shared" si="45"/>
        <v>1.5</v>
      </c>
      <c r="L267" s="39">
        <f t="shared" si="45"/>
        <v>5.9</v>
      </c>
      <c r="M267" s="39">
        <f t="shared" si="45"/>
        <v>5.9</v>
      </c>
      <c r="N267" s="39">
        <f t="shared" si="45"/>
        <v>57</v>
      </c>
      <c r="O267" s="39">
        <f t="shared" si="45"/>
        <v>57</v>
      </c>
    </row>
    <row r="268" spans="2:15" ht="18" customHeight="1" x14ac:dyDescent="0.25">
      <c r="B268" s="84" t="s">
        <v>11</v>
      </c>
      <c r="C268" s="85"/>
      <c r="D268" s="85"/>
      <c r="E268" s="86"/>
      <c r="F268" s="24"/>
      <c r="G268" s="24"/>
      <c r="H268" s="1"/>
      <c r="I268" s="1"/>
      <c r="J268" s="1"/>
      <c r="K268" s="1"/>
      <c r="L268" s="1"/>
      <c r="M268" s="1"/>
      <c r="N268" s="1"/>
      <c r="O268" s="1"/>
    </row>
    <row r="269" spans="2:15" ht="15" customHeight="1" x14ac:dyDescent="0.25">
      <c r="B269" s="109" t="s">
        <v>106</v>
      </c>
      <c r="C269" s="110"/>
      <c r="D269" s="110"/>
      <c r="E269" s="111"/>
      <c r="F269" s="26">
        <v>50</v>
      </c>
      <c r="G269" s="26">
        <v>60</v>
      </c>
      <c r="H269" s="13">
        <v>0.43</v>
      </c>
      <c r="I269" s="13">
        <v>0.51</v>
      </c>
      <c r="J269" s="13">
        <v>2.5499999999999998</v>
      </c>
      <c r="K269" s="13">
        <v>3.07</v>
      </c>
      <c r="L269" s="13">
        <v>1.6</v>
      </c>
      <c r="M269" s="13">
        <v>1.92</v>
      </c>
      <c r="N269" s="13">
        <v>31.09</v>
      </c>
      <c r="O269" s="13">
        <v>37.299999999999997</v>
      </c>
    </row>
    <row r="270" spans="2:15" ht="15" customHeight="1" x14ac:dyDescent="0.25">
      <c r="B270" s="109" t="s">
        <v>90</v>
      </c>
      <c r="C270" s="110"/>
      <c r="D270" s="110"/>
      <c r="E270" s="111"/>
      <c r="F270" s="26" t="s">
        <v>83</v>
      </c>
      <c r="G270" s="26"/>
      <c r="H270" s="13">
        <v>1.34</v>
      </c>
      <c r="I270" s="13"/>
      <c r="J270" s="13">
        <v>3.35</v>
      </c>
      <c r="K270" s="13"/>
      <c r="L270" s="13">
        <v>8.94</v>
      </c>
      <c r="M270" s="13"/>
      <c r="N270" s="13">
        <v>73.03</v>
      </c>
      <c r="O270" s="13"/>
    </row>
    <row r="271" spans="2:15" ht="15" customHeight="1" x14ac:dyDescent="0.25">
      <c r="B271" s="87" t="s">
        <v>81</v>
      </c>
      <c r="C271" s="88"/>
      <c r="D271" s="88"/>
      <c r="E271" s="89"/>
      <c r="F271" s="28"/>
      <c r="G271" s="13" t="s">
        <v>66</v>
      </c>
      <c r="H271" s="27"/>
      <c r="I271" s="13">
        <v>6.45</v>
      </c>
      <c r="J271" s="27"/>
      <c r="K271" s="13">
        <v>8.4700000000000006</v>
      </c>
      <c r="L271" s="27"/>
      <c r="M271" s="13">
        <v>11.93</v>
      </c>
      <c r="N271" s="27"/>
      <c r="O271" s="13">
        <v>152.08000000000001</v>
      </c>
    </row>
    <row r="272" spans="2:15" ht="13.5" customHeight="1" x14ac:dyDescent="0.25">
      <c r="B272" s="81" t="s">
        <v>125</v>
      </c>
      <c r="C272" s="82"/>
      <c r="D272" s="82"/>
      <c r="E272" s="83"/>
      <c r="F272" s="12">
        <v>50</v>
      </c>
      <c r="G272" s="12">
        <v>60</v>
      </c>
      <c r="H272" s="12">
        <v>8.8699999999999992</v>
      </c>
      <c r="I272" s="12">
        <v>10.83</v>
      </c>
      <c r="J272" s="12">
        <v>7.66</v>
      </c>
      <c r="K272" s="12">
        <v>8.6999999999999993</v>
      </c>
      <c r="L272" s="12">
        <v>3.41</v>
      </c>
      <c r="M272" s="12">
        <v>4.0999999999999996</v>
      </c>
      <c r="N272" s="12">
        <v>118.4</v>
      </c>
      <c r="O272" s="12">
        <v>138.51</v>
      </c>
    </row>
    <row r="273" spans="2:15" ht="15" customHeight="1" x14ac:dyDescent="0.25">
      <c r="B273" s="136" t="s">
        <v>12</v>
      </c>
      <c r="C273" s="137"/>
      <c r="D273" s="137"/>
      <c r="E273" s="138"/>
      <c r="F273" s="21">
        <v>100</v>
      </c>
      <c r="G273" s="28">
        <v>150</v>
      </c>
      <c r="H273" s="27">
        <v>2.08</v>
      </c>
      <c r="I273" s="27">
        <v>3.11</v>
      </c>
      <c r="J273" s="27">
        <v>2.08</v>
      </c>
      <c r="K273" s="27">
        <v>3.12</v>
      </c>
      <c r="L273" s="27">
        <v>12.84</v>
      </c>
      <c r="M273" s="27">
        <v>19.25</v>
      </c>
      <c r="N273" s="27">
        <v>82.28</v>
      </c>
      <c r="O273" s="27">
        <v>123.4</v>
      </c>
    </row>
    <row r="274" spans="2:15" ht="15" customHeight="1" x14ac:dyDescent="0.25">
      <c r="B274" s="87" t="s">
        <v>59</v>
      </c>
      <c r="C274" s="88"/>
      <c r="D274" s="88"/>
      <c r="E274" s="89"/>
      <c r="F274" s="27">
        <v>130</v>
      </c>
      <c r="G274" s="27">
        <v>180</v>
      </c>
      <c r="H274" s="27">
        <v>0</v>
      </c>
      <c r="I274" s="27">
        <v>0</v>
      </c>
      <c r="J274" s="27">
        <v>0</v>
      </c>
      <c r="K274" s="27">
        <v>0</v>
      </c>
      <c r="L274" s="27">
        <v>10.38</v>
      </c>
      <c r="M274" s="27">
        <v>14.37</v>
      </c>
      <c r="N274" s="27">
        <v>41.5</v>
      </c>
      <c r="O274" s="27">
        <v>57.46</v>
      </c>
    </row>
    <row r="275" spans="2:15" ht="15" customHeight="1" x14ac:dyDescent="0.25">
      <c r="B275" s="133" t="s">
        <v>13</v>
      </c>
      <c r="C275" s="134"/>
      <c r="D275" s="134"/>
      <c r="E275" s="135"/>
      <c r="F275" s="27">
        <v>30</v>
      </c>
      <c r="G275" s="27">
        <v>60</v>
      </c>
      <c r="H275" s="27">
        <v>1.98</v>
      </c>
      <c r="I275" s="27">
        <v>3.96</v>
      </c>
      <c r="J275" s="27">
        <v>0.36</v>
      </c>
      <c r="K275" s="27">
        <v>0.72</v>
      </c>
      <c r="L275" s="27">
        <v>10.02</v>
      </c>
      <c r="M275" s="27">
        <v>20.04</v>
      </c>
      <c r="N275" s="27">
        <v>52.2</v>
      </c>
      <c r="O275" s="27">
        <v>104.4</v>
      </c>
    </row>
    <row r="276" spans="2:15" x14ac:dyDescent="0.25">
      <c r="B276" s="81"/>
      <c r="C276" s="82"/>
      <c r="D276" s="82"/>
      <c r="E276" s="83"/>
      <c r="F276" s="27"/>
      <c r="G276" s="27"/>
      <c r="H276" s="27"/>
      <c r="I276" s="27"/>
      <c r="J276" s="27"/>
      <c r="K276" s="27"/>
      <c r="L276" s="27"/>
      <c r="M276" s="27"/>
      <c r="N276" s="27"/>
      <c r="O276" s="27"/>
    </row>
    <row r="277" spans="2:15" x14ac:dyDescent="0.25">
      <c r="B277" s="4" t="s">
        <v>10</v>
      </c>
      <c r="C277" s="6"/>
      <c r="D277" s="6"/>
      <c r="E277" s="5"/>
      <c r="F277" s="3">
        <v>0.24</v>
      </c>
      <c r="G277" s="3">
        <v>0.26</v>
      </c>
      <c r="H277" s="39">
        <f>H269+H271+H272+H273+H274+H275+H276</f>
        <v>13.36</v>
      </c>
      <c r="I277" s="39">
        <f t="shared" ref="I277:O277" si="46">I269+I271+I272+I273+I274+I275+I276</f>
        <v>24.86</v>
      </c>
      <c r="J277" s="39">
        <f t="shared" si="46"/>
        <v>12.65</v>
      </c>
      <c r="K277" s="39">
        <f>K269+K271+K273+K274+K275+K276</f>
        <v>15.38</v>
      </c>
      <c r="L277" s="39">
        <f t="shared" si="46"/>
        <v>38.25</v>
      </c>
      <c r="M277" s="39">
        <f t="shared" si="46"/>
        <v>71.61</v>
      </c>
      <c r="N277" s="39">
        <f t="shared" si="46"/>
        <v>325.46999999999997</v>
      </c>
      <c r="O277" s="39">
        <f t="shared" si="46"/>
        <v>613.15</v>
      </c>
    </row>
    <row r="278" spans="2:15" ht="15" customHeight="1" x14ac:dyDescent="0.25">
      <c r="B278" s="84" t="s">
        <v>14</v>
      </c>
      <c r="C278" s="85"/>
      <c r="D278" s="85"/>
      <c r="E278" s="86"/>
      <c r="F278" s="27"/>
      <c r="G278" s="27"/>
      <c r="H278" s="27"/>
      <c r="I278" s="27"/>
      <c r="J278" s="27"/>
      <c r="K278" s="27"/>
      <c r="L278" s="27"/>
      <c r="M278" s="27"/>
      <c r="N278" s="27"/>
      <c r="O278" s="27"/>
    </row>
    <row r="279" spans="2:15" ht="15" customHeight="1" x14ac:dyDescent="0.25">
      <c r="B279" s="127" t="s">
        <v>57</v>
      </c>
      <c r="C279" s="128"/>
      <c r="D279" s="128"/>
      <c r="E279" s="129"/>
      <c r="F279" s="27">
        <v>100</v>
      </c>
      <c r="G279" s="27">
        <v>150</v>
      </c>
      <c r="H279" s="27">
        <v>0.7</v>
      </c>
      <c r="I279" s="27">
        <v>1.05</v>
      </c>
      <c r="J279" s="27">
        <v>0.1</v>
      </c>
      <c r="K279" s="27">
        <v>0.15</v>
      </c>
      <c r="L279" s="27">
        <v>13.2</v>
      </c>
      <c r="M279" s="27">
        <v>19.8</v>
      </c>
      <c r="N279" s="27">
        <v>60</v>
      </c>
      <c r="O279" s="27">
        <v>90</v>
      </c>
    </row>
    <row r="280" spans="2:15" ht="15" customHeight="1" x14ac:dyDescent="0.25">
      <c r="B280" s="81" t="s">
        <v>22</v>
      </c>
      <c r="C280" s="82"/>
      <c r="D280" s="82"/>
      <c r="E280" s="83"/>
      <c r="F280" s="27">
        <v>20</v>
      </c>
      <c r="G280" s="27">
        <v>20</v>
      </c>
      <c r="H280" s="27">
        <v>2.08</v>
      </c>
      <c r="I280" s="27">
        <v>2.08</v>
      </c>
      <c r="J280" s="27">
        <v>0.68</v>
      </c>
      <c r="K280" s="27">
        <v>0.68</v>
      </c>
      <c r="L280" s="27">
        <v>9.9</v>
      </c>
      <c r="M280" s="27">
        <v>9.9</v>
      </c>
      <c r="N280" s="27">
        <v>54</v>
      </c>
      <c r="O280" s="27">
        <v>54</v>
      </c>
    </row>
    <row r="281" spans="2:15" x14ac:dyDescent="0.25">
      <c r="B281" s="81" t="s">
        <v>78</v>
      </c>
      <c r="C281" s="82"/>
      <c r="D281" s="82"/>
      <c r="E281" s="83"/>
      <c r="F281" s="28">
        <v>150</v>
      </c>
      <c r="G281" s="28">
        <v>180</v>
      </c>
      <c r="H281" s="27">
        <v>0.6</v>
      </c>
      <c r="I281" s="27">
        <v>0.72</v>
      </c>
      <c r="J281" s="27">
        <v>0.6</v>
      </c>
      <c r="K281" s="27">
        <v>0.72</v>
      </c>
      <c r="L281" s="27">
        <v>14.7</v>
      </c>
      <c r="M281" s="27">
        <v>17.64</v>
      </c>
      <c r="N281" s="27">
        <v>70.5</v>
      </c>
      <c r="O281" s="27">
        <v>84.6</v>
      </c>
    </row>
    <row r="282" spans="2:15" ht="15" customHeight="1" x14ac:dyDescent="0.25">
      <c r="B282" s="4" t="s">
        <v>10</v>
      </c>
      <c r="C282" s="6"/>
      <c r="D282" s="6"/>
      <c r="E282" s="5"/>
      <c r="F282" s="3">
        <v>0.13</v>
      </c>
      <c r="G282" s="3">
        <v>0.14000000000000001</v>
      </c>
      <c r="H282" s="39">
        <f>H279+H280</f>
        <v>2.7800000000000002</v>
      </c>
      <c r="I282" s="39">
        <f t="shared" ref="I282:M282" si="47">I279+I280</f>
        <v>3.13</v>
      </c>
      <c r="J282" s="39">
        <f t="shared" si="47"/>
        <v>0.78</v>
      </c>
      <c r="K282" s="39">
        <f t="shared" si="47"/>
        <v>0.83000000000000007</v>
      </c>
      <c r="L282" s="39">
        <f t="shared" si="47"/>
        <v>23.1</v>
      </c>
      <c r="M282" s="39">
        <f t="shared" si="47"/>
        <v>29.700000000000003</v>
      </c>
      <c r="N282" s="39">
        <f>N279+N280+N281</f>
        <v>184.5</v>
      </c>
      <c r="O282" s="39">
        <f>O279+O280+O281</f>
        <v>228.6</v>
      </c>
    </row>
    <row r="283" spans="2:15" x14ac:dyDescent="0.25">
      <c r="B283" s="84" t="s">
        <v>35</v>
      </c>
      <c r="C283" s="85"/>
      <c r="D283" s="85"/>
      <c r="E283" s="86"/>
      <c r="F283" s="28"/>
      <c r="G283" s="28"/>
      <c r="H283" s="28"/>
      <c r="I283" s="27"/>
      <c r="J283" s="27"/>
      <c r="K283" s="27"/>
      <c r="L283" s="27"/>
      <c r="M283" s="27"/>
      <c r="N283" s="27"/>
      <c r="O283" s="27"/>
    </row>
    <row r="284" spans="2:15" ht="15" customHeight="1" x14ac:dyDescent="0.25">
      <c r="B284" s="81" t="s">
        <v>142</v>
      </c>
      <c r="C284" s="82"/>
      <c r="D284" s="82"/>
      <c r="E284" s="83"/>
      <c r="F284" s="22">
        <v>40</v>
      </c>
      <c r="G284" s="22">
        <v>50</v>
      </c>
      <c r="H284" s="72">
        <v>0.74</v>
      </c>
      <c r="I284" s="54">
        <v>0.92</v>
      </c>
      <c r="J284" s="54">
        <v>2.0699999999999998</v>
      </c>
      <c r="K284" s="54">
        <v>2.58</v>
      </c>
      <c r="L284" s="54">
        <v>2.06</v>
      </c>
      <c r="M284" s="54">
        <v>2.57</v>
      </c>
      <c r="N284" s="54">
        <v>30.62</v>
      </c>
      <c r="O284" s="54">
        <v>38.270000000000003</v>
      </c>
    </row>
    <row r="285" spans="2:15" ht="15" customHeight="1" x14ac:dyDescent="0.25">
      <c r="B285" s="81" t="s">
        <v>126</v>
      </c>
      <c r="C285" s="82"/>
      <c r="D285" s="82"/>
      <c r="E285" s="83"/>
      <c r="F285" s="28" t="s">
        <v>94</v>
      </c>
      <c r="G285" s="71" t="s">
        <v>68</v>
      </c>
      <c r="H285" s="52">
        <v>12.6</v>
      </c>
      <c r="I285" s="61">
        <v>15.8</v>
      </c>
      <c r="J285" s="61">
        <v>17.5</v>
      </c>
      <c r="K285" s="61">
        <v>28.3</v>
      </c>
      <c r="L285" s="61">
        <v>2.4</v>
      </c>
      <c r="M285" s="61">
        <v>3</v>
      </c>
      <c r="N285" s="61">
        <v>250.1</v>
      </c>
      <c r="O285" s="61">
        <v>310.10000000000002</v>
      </c>
    </row>
    <row r="286" spans="2:15" ht="15" customHeight="1" x14ac:dyDescent="0.25">
      <c r="B286" s="81" t="s">
        <v>127</v>
      </c>
      <c r="C286" s="82"/>
      <c r="D286" s="82"/>
      <c r="E286" s="83"/>
      <c r="F286" s="27">
        <v>150</v>
      </c>
      <c r="G286" s="27">
        <v>200</v>
      </c>
      <c r="H286" s="55">
        <v>2.64</v>
      </c>
      <c r="I286" s="55">
        <v>3.52</v>
      </c>
      <c r="J286" s="55">
        <v>1.97</v>
      </c>
      <c r="K286" s="55">
        <v>2.63</v>
      </c>
      <c r="L286" s="55">
        <v>17.05</v>
      </c>
      <c r="M286" s="55">
        <v>22.73</v>
      </c>
      <c r="N286" s="55">
        <v>97.27</v>
      </c>
      <c r="O286" s="55">
        <v>129.69</v>
      </c>
    </row>
    <row r="287" spans="2:15" ht="15" customHeight="1" x14ac:dyDescent="0.25">
      <c r="B287" s="96" t="s">
        <v>9</v>
      </c>
      <c r="C287" s="97"/>
      <c r="D287" s="97"/>
      <c r="E287" s="98"/>
      <c r="F287" s="28">
        <v>30</v>
      </c>
      <c r="G287" s="28">
        <v>30</v>
      </c>
      <c r="H287" s="27">
        <v>2.25</v>
      </c>
      <c r="I287" s="27">
        <v>2.25</v>
      </c>
      <c r="J287" s="27">
        <v>3.54</v>
      </c>
      <c r="K287" s="27">
        <v>3.54</v>
      </c>
      <c r="L287" s="27">
        <v>22.47</v>
      </c>
      <c r="M287" s="27">
        <v>22.47</v>
      </c>
      <c r="N287" s="27">
        <v>125.13</v>
      </c>
      <c r="O287" s="27">
        <v>125.13</v>
      </c>
    </row>
    <row r="288" spans="2:15" ht="15" customHeight="1" x14ac:dyDescent="0.25">
      <c r="B288" s="4" t="s">
        <v>10</v>
      </c>
      <c r="C288" s="6"/>
      <c r="D288" s="6"/>
      <c r="E288" s="5"/>
      <c r="F288" s="3">
        <v>0.23</v>
      </c>
      <c r="G288" s="3">
        <v>0.23</v>
      </c>
      <c r="H288" s="39">
        <f>H284+H285+H286+H287</f>
        <v>18.23</v>
      </c>
      <c r="I288" s="39">
        <f t="shared" ref="I288:O288" si="48">I284+I285+I286+I287</f>
        <v>22.490000000000002</v>
      </c>
      <c r="J288" s="39">
        <f t="shared" si="48"/>
        <v>25.08</v>
      </c>
      <c r="K288" s="39">
        <f>K284+K285+K286</f>
        <v>33.510000000000005</v>
      </c>
      <c r="L288" s="39">
        <f t="shared" si="48"/>
        <v>43.980000000000004</v>
      </c>
      <c r="M288" s="39">
        <f t="shared" si="48"/>
        <v>50.769999999999996</v>
      </c>
      <c r="N288" s="39">
        <f t="shared" si="48"/>
        <v>503.11999999999995</v>
      </c>
      <c r="O288" s="39">
        <f t="shared" si="48"/>
        <v>603.19000000000005</v>
      </c>
    </row>
    <row r="289" spans="2:15" ht="15" customHeight="1" x14ac:dyDescent="0.25">
      <c r="B289" s="84" t="s">
        <v>17</v>
      </c>
      <c r="C289" s="85"/>
      <c r="D289" s="85"/>
      <c r="E289" s="86"/>
      <c r="F289" s="2"/>
      <c r="G289" s="27"/>
      <c r="H289" s="27"/>
      <c r="I289" s="27"/>
      <c r="J289" s="27"/>
      <c r="K289" s="27"/>
      <c r="L289" s="27"/>
      <c r="M289" s="27"/>
      <c r="N289" s="27"/>
      <c r="O289" s="27"/>
    </row>
    <row r="290" spans="2:15" ht="15" customHeight="1" x14ac:dyDescent="0.25">
      <c r="B290" s="81" t="s">
        <v>33</v>
      </c>
      <c r="C290" s="82"/>
      <c r="D290" s="82"/>
      <c r="E290" s="83"/>
      <c r="F290" s="27">
        <v>130</v>
      </c>
      <c r="G290" s="27">
        <v>150</v>
      </c>
      <c r="H290" s="27">
        <v>1.44</v>
      </c>
      <c r="I290" s="27">
        <v>1.74</v>
      </c>
      <c r="J290" s="27">
        <v>3.08</v>
      </c>
      <c r="K290" s="27">
        <v>3.55</v>
      </c>
      <c r="L290" s="27">
        <v>11.42</v>
      </c>
      <c r="M290" s="27">
        <v>14.36</v>
      </c>
      <c r="N290" s="27">
        <v>40.229999999999997</v>
      </c>
      <c r="O290" s="27">
        <v>47.26</v>
      </c>
    </row>
    <row r="291" spans="2:15" ht="15" customHeight="1" x14ac:dyDescent="0.25">
      <c r="B291" s="81" t="s">
        <v>37</v>
      </c>
      <c r="C291" s="82"/>
      <c r="D291" s="82"/>
      <c r="E291" s="83"/>
      <c r="F291" s="27">
        <v>20</v>
      </c>
      <c r="G291" s="27">
        <v>30</v>
      </c>
      <c r="H291" s="27">
        <v>2.08</v>
      </c>
      <c r="I291" s="27">
        <v>3.12</v>
      </c>
      <c r="J291" s="27">
        <v>0.68</v>
      </c>
      <c r="K291" s="27">
        <v>1.02</v>
      </c>
      <c r="L291" s="27">
        <v>9.9</v>
      </c>
      <c r="M291" s="27">
        <v>14.85</v>
      </c>
      <c r="N291" s="27">
        <v>54</v>
      </c>
      <c r="O291" s="27">
        <v>81</v>
      </c>
    </row>
    <row r="292" spans="2:15" ht="15" customHeight="1" x14ac:dyDescent="0.25">
      <c r="B292" s="36" t="s">
        <v>10</v>
      </c>
      <c r="C292" s="37"/>
      <c r="D292" s="37"/>
      <c r="E292" s="38"/>
      <c r="F292" s="3">
        <v>0.11</v>
      </c>
      <c r="G292" s="3">
        <v>0.09</v>
      </c>
      <c r="H292" s="39">
        <f>H290+H291</f>
        <v>3.52</v>
      </c>
      <c r="I292" s="39">
        <f t="shared" ref="I292:O292" si="49">I290+I291</f>
        <v>4.8600000000000003</v>
      </c>
      <c r="J292" s="39">
        <f t="shared" si="49"/>
        <v>3.7600000000000002</v>
      </c>
      <c r="K292" s="39">
        <f t="shared" si="49"/>
        <v>4.57</v>
      </c>
      <c r="L292" s="39">
        <f t="shared" si="49"/>
        <v>21.32</v>
      </c>
      <c r="M292" s="39">
        <f t="shared" si="49"/>
        <v>29.21</v>
      </c>
      <c r="N292" s="39">
        <f t="shared" si="49"/>
        <v>94.22999999999999</v>
      </c>
      <c r="O292" s="39">
        <f t="shared" si="49"/>
        <v>128.26</v>
      </c>
    </row>
    <row r="293" spans="2:15" ht="15" customHeight="1" x14ac:dyDescent="0.25">
      <c r="B293" s="124" t="s">
        <v>19</v>
      </c>
      <c r="C293" s="125"/>
      <c r="D293" s="125"/>
      <c r="E293" s="126"/>
      <c r="F293" s="14">
        <v>1</v>
      </c>
      <c r="G293" s="14">
        <v>1</v>
      </c>
      <c r="H293" s="25">
        <f>H263+H267+H277+H282+H288+H292</f>
        <v>52.57</v>
      </c>
      <c r="I293" s="25">
        <f t="shared" ref="I293:O293" si="50">I263+I267+I277+I282+I288+I292</f>
        <v>70.02</v>
      </c>
      <c r="J293" s="25">
        <f t="shared" si="50"/>
        <v>52.98</v>
      </c>
      <c r="K293" s="25">
        <f t="shared" si="50"/>
        <v>67.430000000000007</v>
      </c>
      <c r="L293" s="25">
        <f t="shared" si="50"/>
        <v>184.17000000000002</v>
      </c>
      <c r="M293" s="25">
        <f t="shared" si="50"/>
        <v>251.56999999999996</v>
      </c>
      <c r="N293" s="25">
        <f t="shared" si="50"/>
        <v>1504.32</v>
      </c>
      <c r="O293" s="25">
        <f t="shared" si="50"/>
        <v>2043.26</v>
      </c>
    </row>
    <row r="294" spans="2:15" ht="15" customHeight="1" x14ac:dyDescent="0.25">
      <c r="B294" s="124" t="s">
        <v>20</v>
      </c>
      <c r="C294" s="125"/>
      <c r="D294" s="125"/>
      <c r="E294" s="126"/>
      <c r="F294" s="16"/>
      <c r="G294" s="16"/>
      <c r="H294" s="15">
        <v>1</v>
      </c>
      <c r="I294" s="15">
        <v>1</v>
      </c>
      <c r="J294" s="17">
        <f>J293/H293</f>
        <v>1.0077991249762221</v>
      </c>
      <c r="K294" s="17">
        <f>K293/I293</f>
        <v>0.9630105684090261</v>
      </c>
      <c r="L294" s="17">
        <f>L293/H293</f>
        <v>3.5033288948069243</v>
      </c>
      <c r="M294" s="17">
        <f>M293/I293</f>
        <v>3.5928306198229074</v>
      </c>
      <c r="N294" s="15"/>
      <c r="O294" s="15"/>
    </row>
    <row r="295" spans="2:15" ht="15" customHeight="1" x14ac:dyDescent="0.25">
      <c r="B295" s="31"/>
      <c r="C295" s="31"/>
      <c r="D295" s="31"/>
      <c r="E295" s="31"/>
      <c r="F295" s="32"/>
      <c r="G295" s="32"/>
      <c r="H295" s="33"/>
      <c r="I295" s="33"/>
      <c r="J295" s="34"/>
      <c r="K295" s="34"/>
      <c r="L295" s="34"/>
      <c r="M295" s="34"/>
      <c r="N295" s="33"/>
      <c r="O295" s="33"/>
    </row>
    <row r="296" spans="2:15" ht="15" customHeight="1" x14ac:dyDescent="0.25">
      <c r="B296" s="31"/>
      <c r="C296" s="31"/>
      <c r="D296" s="31"/>
      <c r="E296" s="31"/>
      <c r="F296" s="32"/>
      <c r="G296" s="32"/>
      <c r="H296" s="33"/>
      <c r="I296" s="33"/>
      <c r="J296" s="34"/>
      <c r="K296" s="34"/>
      <c r="L296" s="34"/>
      <c r="M296" s="34"/>
      <c r="N296" s="33"/>
      <c r="O296" s="33"/>
    </row>
    <row r="297" spans="2:15" ht="15" customHeight="1" x14ac:dyDescent="0.25">
      <c r="B297" s="31"/>
      <c r="C297" s="31"/>
      <c r="D297" s="31"/>
      <c r="E297" s="31"/>
      <c r="F297" s="32"/>
      <c r="G297" s="32"/>
      <c r="H297" s="33"/>
      <c r="I297" s="33"/>
      <c r="J297" s="34"/>
      <c r="K297" s="34"/>
      <c r="L297" s="34"/>
      <c r="M297" s="34"/>
      <c r="N297" s="33"/>
      <c r="O297" s="33"/>
    </row>
    <row r="298" spans="2:15" ht="15" customHeight="1" x14ac:dyDescent="0.25">
      <c r="B298" s="77" t="s">
        <v>46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</row>
    <row r="299" spans="2:15" ht="15" customHeight="1" x14ac:dyDescent="0.25">
      <c r="B299" s="76" t="s">
        <v>51</v>
      </c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</row>
    <row r="300" spans="2:15" ht="15" customHeight="1" x14ac:dyDescent="0.25">
      <c r="B300" s="118" t="s">
        <v>0</v>
      </c>
      <c r="C300" s="119"/>
      <c r="D300" s="119"/>
      <c r="E300" s="120"/>
      <c r="F300" s="84" t="s">
        <v>1</v>
      </c>
      <c r="G300" s="86"/>
      <c r="H300" s="84" t="s">
        <v>2</v>
      </c>
      <c r="I300" s="86"/>
      <c r="J300" s="84" t="s">
        <v>3</v>
      </c>
      <c r="K300" s="86"/>
      <c r="L300" s="84" t="s">
        <v>4</v>
      </c>
      <c r="M300" s="86"/>
      <c r="N300" s="84" t="s">
        <v>5</v>
      </c>
      <c r="O300" s="86"/>
    </row>
    <row r="301" spans="2:15" x14ac:dyDescent="0.25">
      <c r="B301" s="121"/>
      <c r="C301" s="122"/>
      <c r="D301" s="122"/>
      <c r="E301" s="123"/>
      <c r="F301" s="39" t="s">
        <v>6</v>
      </c>
      <c r="G301" s="39" t="s">
        <v>7</v>
      </c>
      <c r="H301" s="39" t="s">
        <v>6</v>
      </c>
      <c r="I301" s="39" t="s">
        <v>7</v>
      </c>
      <c r="J301" s="39" t="s">
        <v>6</v>
      </c>
      <c r="K301" s="39" t="s">
        <v>7</v>
      </c>
      <c r="L301" s="39" t="s">
        <v>6</v>
      </c>
      <c r="M301" s="39" t="s">
        <v>7</v>
      </c>
      <c r="N301" s="39" t="s">
        <v>6</v>
      </c>
      <c r="O301" s="39" t="s">
        <v>7</v>
      </c>
    </row>
    <row r="302" spans="2:15" ht="15" customHeight="1" x14ac:dyDescent="0.25">
      <c r="B302" s="84" t="s">
        <v>8</v>
      </c>
      <c r="C302" s="85"/>
      <c r="D302" s="85"/>
      <c r="E302" s="86"/>
      <c r="F302" s="1"/>
      <c r="G302" s="1"/>
      <c r="H302" s="58"/>
      <c r="I302" s="58"/>
      <c r="J302" s="58"/>
      <c r="K302" s="58"/>
      <c r="L302" s="58"/>
      <c r="M302" s="58"/>
      <c r="N302" s="58"/>
      <c r="O302" s="58"/>
    </row>
    <row r="303" spans="2:15" ht="15" customHeight="1" x14ac:dyDescent="0.25">
      <c r="B303" s="81" t="s">
        <v>28</v>
      </c>
      <c r="C303" s="82"/>
      <c r="D303" s="82"/>
      <c r="E303" s="83"/>
      <c r="F303" s="28">
        <v>140</v>
      </c>
      <c r="G303" s="71">
        <v>150</v>
      </c>
      <c r="H303" s="52">
        <v>4.92</v>
      </c>
      <c r="I303" s="52">
        <v>5.27</v>
      </c>
      <c r="J303" s="52">
        <v>4.8099999999999996</v>
      </c>
      <c r="K303" s="52">
        <v>4.45</v>
      </c>
      <c r="L303" s="52">
        <v>10.37</v>
      </c>
      <c r="M303" s="52">
        <v>11.05</v>
      </c>
      <c r="N303" s="52">
        <v>157.78</v>
      </c>
      <c r="O303" s="52">
        <v>168.43</v>
      </c>
    </row>
    <row r="304" spans="2:15" ht="12.75" customHeight="1" x14ac:dyDescent="0.25">
      <c r="B304" s="133" t="s">
        <v>101</v>
      </c>
      <c r="C304" s="134"/>
      <c r="D304" s="134"/>
      <c r="E304" s="135"/>
      <c r="F304" s="28">
        <v>130</v>
      </c>
      <c r="G304" s="28">
        <v>200</v>
      </c>
      <c r="H304" s="50">
        <v>2.04</v>
      </c>
      <c r="I304" s="50">
        <v>3.54</v>
      </c>
      <c r="J304" s="50">
        <v>1.73</v>
      </c>
      <c r="K304" s="50">
        <v>3.02</v>
      </c>
      <c r="L304" s="50">
        <v>11.01</v>
      </c>
      <c r="M304" s="50">
        <v>18.739999999999998</v>
      </c>
      <c r="N304" s="50">
        <v>68.63</v>
      </c>
      <c r="O304" s="50">
        <v>117.09</v>
      </c>
    </row>
    <row r="305" spans="2:15" ht="15" customHeight="1" x14ac:dyDescent="0.25">
      <c r="B305" s="81" t="s">
        <v>23</v>
      </c>
      <c r="C305" s="82"/>
      <c r="D305" s="82"/>
      <c r="E305" s="83"/>
      <c r="F305" s="28">
        <v>35</v>
      </c>
      <c r="G305" s="28">
        <v>35</v>
      </c>
      <c r="H305" s="27">
        <v>4.0999999999999996</v>
      </c>
      <c r="I305" s="27">
        <v>4.0999999999999996</v>
      </c>
      <c r="J305" s="27">
        <v>3.31</v>
      </c>
      <c r="K305" s="27">
        <v>3.31</v>
      </c>
      <c r="L305" s="27">
        <v>10.61</v>
      </c>
      <c r="M305" s="27">
        <v>10.61</v>
      </c>
      <c r="N305" s="27">
        <v>88.87</v>
      </c>
      <c r="O305" s="27">
        <v>88.87</v>
      </c>
    </row>
    <row r="306" spans="2:15" ht="15" customHeight="1" x14ac:dyDescent="0.25">
      <c r="B306" s="73" t="s">
        <v>10</v>
      </c>
      <c r="C306" s="74"/>
      <c r="D306" s="74"/>
      <c r="E306" s="75"/>
      <c r="F306" s="23">
        <v>0.23</v>
      </c>
      <c r="G306" s="23">
        <v>0.21</v>
      </c>
      <c r="H306" s="39">
        <f>H304+H305</f>
        <v>6.14</v>
      </c>
      <c r="I306" s="39">
        <f>I304+I305</f>
        <v>7.64</v>
      </c>
      <c r="J306" s="39">
        <f t="shared" ref="J306:O306" si="51">J303+J304+J305</f>
        <v>9.85</v>
      </c>
      <c r="K306" s="39">
        <f t="shared" si="51"/>
        <v>10.780000000000001</v>
      </c>
      <c r="L306" s="39">
        <f t="shared" si="51"/>
        <v>31.99</v>
      </c>
      <c r="M306" s="39">
        <f t="shared" si="51"/>
        <v>40.4</v>
      </c>
      <c r="N306" s="39">
        <f t="shared" si="51"/>
        <v>315.27999999999997</v>
      </c>
      <c r="O306" s="39">
        <f t="shared" si="51"/>
        <v>374.39</v>
      </c>
    </row>
    <row r="307" spans="2:15" ht="15" customHeight="1" x14ac:dyDescent="0.25">
      <c r="B307" s="84" t="s">
        <v>34</v>
      </c>
      <c r="C307" s="85"/>
      <c r="D307" s="85"/>
      <c r="E307" s="86"/>
      <c r="F307" s="40"/>
      <c r="G307" s="40"/>
      <c r="H307" s="39"/>
      <c r="I307" s="39"/>
      <c r="J307" s="39"/>
      <c r="K307" s="39"/>
      <c r="L307" s="39"/>
      <c r="M307" s="39"/>
      <c r="N307" s="39"/>
      <c r="O307" s="39"/>
    </row>
    <row r="308" spans="2:15" ht="15" customHeight="1" x14ac:dyDescent="0.25">
      <c r="B308" s="81" t="s">
        <v>57</v>
      </c>
      <c r="C308" s="82"/>
      <c r="D308" s="82"/>
      <c r="E308" s="83"/>
      <c r="F308" s="28">
        <v>80</v>
      </c>
      <c r="G308" s="28">
        <v>100</v>
      </c>
      <c r="H308" s="27">
        <v>0.56000000000000005</v>
      </c>
      <c r="I308" s="27">
        <v>0.7</v>
      </c>
      <c r="J308" s="27">
        <v>0.08</v>
      </c>
      <c r="K308" s="27">
        <v>0.1</v>
      </c>
      <c r="L308" s="27">
        <v>10.56</v>
      </c>
      <c r="M308" s="27">
        <v>13.2</v>
      </c>
      <c r="N308" s="27">
        <v>48</v>
      </c>
      <c r="O308" s="27">
        <v>60</v>
      </c>
    </row>
    <row r="309" spans="2:15" ht="15" customHeight="1" x14ac:dyDescent="0.25">
      <c r="B309" s="73" t="s">
        <v>10</v>
      </c>
      <c r="C309" s="74"/>
      <c r="D309" s="74"/>
      <c r="E309" s="75"/>
      <c r="F309" s="23">
        <v>0.04</v>
      </c>
      <c r="G309" s="23">
        <v>0.04</v>
      </c>
      <c r="H309" s="39">
        <f>H308</f>
        <v>0.56000000000000005</v>
      </c>
      <c r="I309" s="39">
        <f t="shared" ref="I309:O309" si="52">I308</f>
        <v>0.7</v>
      </c>
      <c r="J309" s="39">
        <f t="shared" si="52"/>
        <v>0.08</v>
      </c>
      <c r="K309" s="39">
        <f t="shared" si="52"/>
        <v>0.1</v>
      </c>
      <c r="L309" s="39">
        <f t="shared" si="52"/>
        <v>10.56</v>
      </c>
      <c r="M309" s="39">
        <f t="shared" si="52"/>
        <v>13.2</v>
      </c>
      <c r="N309" s="39">
        <f t="shared" si="52"/>
        <v>48</v>
      </c>
      <c r="O309" s="39">
        <f t="shared" si="52"/>
        <v>60</v>
      </c>
    </row>
    <row r="310" spans="2:15" ht="15" customHeight="1" x14ac:dyDescent="0.25">
      <c r="B310" s="84" t="s">
        <v>11</v>
      </c>
      <c r="C310" s="85"/>
      <c r="D310" s="85"/>
      <c r="E310" s="86"/>
      <c r="F310" s="24"/>
      <c r="G310" s="28"/>
      <c r="H310" s="27"/>
      <c r="I310" s="27"/>
      <c r="J310" s="27"/>
      <c r="K310" s="27"/>
      <c r="L310" s="27"/>
      <c r="M310" s="27"/>
      <c r="N310" s="27"/>
      <c r="O310" s="27"/>
    </row>
    <row r="311" spans="2:15" ht="15" customHeight="1" x14ac:dyDescent="0.25">
      <c r="B311" s="109" t="s">
        <v>143</v>
      </c>
      <c r="C311" s="110"/>
      <c r="D311" s="110"/>
      <c r="E311" s="111"/>
      <c r="F311" s="26">
        <v>50</v>
      </c>
      <c r="G311" s="26">
        <v>60</v>
      </c>
      <c r="H311" s="13">
        <v>0.56000000000000005</v>
      </c>
      <c r="I311" s="13">
        <v>0.67</v>
      </c>
      <c r="J311" s="13">
        <v>2.6</v>
      </c>
      <c r="K311" s="13">
        <v>3.11</v>
      </c>
      <c r="L311" s="13">
        <v>2.2599999999999998</v>
      </c>
      <c r="M311" s="13">
        <v>2.71</v>
      </c>
      <c r="N311" s="13">
        <v>35.700000000000003</v>
      </c>
      <c r="O311" s="13">
        <v>42.83</v>
      </c>
    </row>
    <row r="312" spans="2:15" ht="15" customHeight="1" x14ac:dyDescent="0.25">
      <c r="B312" s="109" t="s">
        <v>95</v>
      </c>
      <c r="C312" s="110"/>
      <c r="D312" s="110"/>
      <c r="E312" s="111"/>
      <c r="F312" s="13">
        <v>150</v>
      </c>
      <c r="G312" s="13"/>
      <c r="H312" s="13">
        <v>3.46</v>
      </c>
      <c r="I312" s="13"/>
      <c r="J312" s="13">
        <v>3</v>
      </c>
      <c r="K312" s="13"/>
      <c r="L312" s="13">
        <v>12.44</v>
      </c>
      <c r="M312" s="13"/>
      <c r="N312" s="13">
        <v>93.14</v>
      </c>
      <c r="O312" s="13"/>
    </row>
    <row r="313" spans="2:15" ht="15" customHeight="1" x14ac:dyDescent="0.25">
      <c r="B313" s="87" t="s">
        <v>77</v>
      </c>
      <c r="C313" s="88"/>
      <c r="D313" s="88"/>
      <c r="E313" s="89"/>
      <c r="F313" s="28"/>
      <c r="G313" s="28" t="s">
        <v>80</v>
      </c>
      <c r="H313" s="27"/>
      <c r="I313" s="27">
        <v>9.2899999999999991</v>
      </c>
      <c r="J313" s="27"/>
      <c r="K313" s="27">
        <v>8</v>
      </c>
      <c r="L313" s="27"/>
      <c r="M313" s="27">
        <v>16.649999999999999</v>
      </c>
      <c r="N313" s="27"/>
      <c r="O313" s="27">
        <v>179.15</v>
      </c>
    </row>
    <row r="314" spans="2:15" ht="13.5" customHeight="1" x14ac:dyDescent="0.25">
      <c r="B314" s="81" t="s">
        <v>128</v>
      </c>
      <c r="C314" s="82"/>
      <c r="D314" s="82"/>
      <c r="E314" s="83"/>
      <c r="F314" s="12">
        <v>50</v>
      </c>
      <c r="G314" s="12">
        <v>70</v>
      </c>
      <c r="H314" s="12">
        <v>10.42</v>
      </c>
      <c r="I314" s="12">
        <v>12.57</v>
      </c>
      <c r="J314" s="12">
        <v>11.42</v>
      </c>
      <c r="K314" s="12">
        <v>16.16</v>
      </c>
      <c r="L314" s="12">
        <v>3.38</v>
      </c>
      <c r="M314" s="12">
        <v>4.71</v>
      </c>
      <c r="N314" s="12">
        <v>158.27000000000001</v>
      </c>
      <c r="O314" s="12">
        <v>223.09</v>
      </c>
    </row>
    <row r="315" spans="2:15" ht="15" customHeight="1" x14ac:dyDescent="0.25">
      <c r="B315" s="81" t="s">
        <v>61</v>
      </c>
      <c r="C315" s="82"/>
      <c r="D315" s="82"/>
      <c r="E315" s="83"/>
      <c r="F315" s="27">
        <v>100</v>
      </c>
      <c r="G315" s="27">
        <v>150</v>
      </c>
      <c r="H315" s="27">
        <v>2.1800000000000002</v>
      </c>
      <c r="I315" s="27">
        <v>3.27</v>
      </c>
      <c r="J315" s="27">
        <v>3.11</v>
      </c>
      <c r="K315" s="27">
        <v>4.72</v>
      </c>
      <c r="L315" s="27">
        <v>14.66</v>
      </c>
      <c r="M315" s="27">
        <v>22.03</v>
      </c>
      <c r="N315" s="27">
        <v>95.59</v>
      </c>
      <c r="O315" s="27">
        <v>144.03</v>
      </c>
    </row>
    <row r="316" spans="2:15" ht="12.75" customHeight="1" x14ac:dyDescent="0.25">
      <c r="B316" s="96" t="s">
        <v>60</v>
      </c>
      <c r="C316" s="97"/>
      <c r="D316" s="97"/>
      <c r="E316" s="98"/>
      <c r="F316" s="27">
        <v>150</v>
      </c>
      <c r="G316" s="27">
        <v>180</v>
      </c>
      <c r="H316" s="27">
        <v>0.12</v>
      </c>
      <c r="I316" s="27">
        <v>0.14000000000000001</v>
      </c>
      <c r="J316" s="27">
        <v>0.12</v>
      </c>
      <c r="K316" s="27">
        <v>0.14000000000000001</v>
      </c>
      <c r="L316" s="27">
        <v>17.91</v>
      </c>
      <c r="M316" s="27">
        <v>21.49</v>
      </c>
      <c r="N316" s="27">
        <v>73.95</v>
      </c>
      <c r="O316" s="27">
        <v>88.74</v>
      </c>
    </row>
    <row r="317" spans="2:15" ht="15" customHeight="1" x14ac:dyDescent="0.25">
      <c r="B317" s="81" t="s">
        <v>13</v>
      </c>
      <c r="C317" s="82"/>
      <c r="D317" s="82"/>
      <c r="E317" s="83"/>
      <c r="F317" s="27">
        <v>30</v>
      </c>
      <c r="G317" s="27">
        <v>60</v>
      </c>
      <c r="H317" s="27">
        <v>1.98</v>
      </c>
      <c r="I317" s="27">
        <v>3.96</v>
      </c>
      <c r="J317" s="27">
        <v>0.36</v>
      </c>
      <c r="K317" s="27">
        <v>0.72</v>
      </c>
      <c r="L317" s="27">
        <v>10.02</v>
      </c>
      <c r="M317" s="27">
        <v>20.04</v>
      </c>
      <c r="N317" s="27">
        <v>52.2</v>
      </c>
      <c r="O317" s="27">
        <v>104.4</v>
      </c>
    </row>
    <row r="318" spans="2:15" x14ac:dyDescent="0.25">
      <c r="B318" s="73" t="s">
        <v>10</v>
      </c>
      <c r="C318" s="74"/>
      <c r="D318" s="74"/>
      <c r="E318" s="75"/>
      <c r="F318" s="3">
        <v>0.28000000000000003</v>
      </c>
      <c r="G318" s="3">
        <v>0.34</v>
      </c>
      <c r="H318" s="39">
        <f>H311+H313+H314+H315+H316+H317</f>
        <v>15.26</v>
      </c>
      <c r="I318" s="39">
        <f>I311+I313+I314+I315+I316+I317</f>
        <v>29.900000000000002</v>
      </c>
      <c r="J318" s="39">
        <f t="shared" ref="J318:O318" si="53">J311+J312+J313+J314+J315+J316+J317</f>
        <v>20.61</v>
      </c>
      <c r="K318" s="39">
        <f t="shared" si="53"/>
        <v>32.849999999999994</v>
      </c>
      <c r="L318" s="39">
        <f t="shared" si="53"/>
        <v>60.669999999999987</v>
      </c>
      <c r="M318" s="39">
        <f t="shared" si="53"/>
        <v>87.63</v>
      </c>
      <c r="N318" s="39">
        <f t="shared" si="53"/>
        <v>508.85</v>
      </c>
      <c r="O318" s="39">
        <f t="shared" si="53"/>
        <v>782.24</v>
      </c>
    </row>
    <row r="319" spans="2:15" ht="15" customHeight="1" x14ac:dyDescent="0.25">
      <c r="B319" s="84" t="s">
        <v>14</v>
      </c>
      <c r="C319" s="85"/>
      <c r="D319" s="85"/>
      <c r="E319" s="86"/>
      <c r="F319" s="27"/>
      <c r="G319" s="27"/>
      <c r="H319" s="27"/>
      <c r="I319" s="27"/>
      <c r="J319" s="27"/>
      <c r="K319" s="27"/>
      <c r="L319" s="27"/>
      <c r="M319" s="27"/>
      <c r="N319" s="27"/>
      <c r="O319" s="27"/>
    </row>
    <row r="320" spans="2:15" ht="15.75" customHeight="1" x14ac:dyDescent="0.25">
      <c r="B320" s="127" t="s">
        <v>32</v>
      </c>
      <c r="C320" s="128"/>
      <c r="D320" s="128"/>
      <c r="E320" s="129"/>
      <c r="F320" s="27">
        <v>150</v>
      </c>
      <c r="G320" s="27">
        <v>150</v>
      </c>
      <c r="H320" s="27">
        <v>4.3499999999999996</v>
      </c>
      <c r="I320" s="27">
        <v>4.3499999999999996</v>
      </c>
      <c r="J320" s="27">
        <v>4.8</v>
      </c>
      <c r="K320" s="27">
        <v>4.8</v>
      </c>
      <c r="L320" s="27">
        <v>6</v>
      </c>
      <c r="M320" s="27">
        <v>6</v>
      </c>
      <c r="N320" s="27">
        <v>88.5</v>
      </c>
      <c r="O320" s="27">
        <v>88.5</v>
      </c>
    </row>
    <row r="321" spans="2:15" ht="15.75" customHeight="1" x14ac:dyDescent="0.25">
      <c r="B321" s="127" t="s">
        <v>22</v>
      </c>
      <c r="C321" s="128"/>
      <c r="D321" s="128"/>
      <c r="E321" s="129"/>
      <c r="F321" s="27">
        <v>20</v>
      </c>
      <c r="G321" s="27">
        <v>20</v>
      </c>
      <c r="H321" s="27">
        <v>2.08</v>
      </c>
      <c r="I321" s="27">
        <v>2.08</v>
      </c>
      <c r="J321" s="27">
        <v>0.68</v>
      </c>
      <c r="K321" s="27">
        <v>0.68</v>
      </c>
      <c r="L321" s="27">
        <v>9.9</v>
      </c>
      <c r="M321" s="27">
        <v>9.9</v>
      </c>
      <c r="N321" s="27">
        <v>54</v>
      </c>
      <c r="O321" s="27">
        <v>54</v>
      </c>
    </row>
    <row r="322" spans="2:15" ht="17.25" customHeight="1" x14ac:dyDescent="0.25">
      <c r="B322" s="73" t="s">
        <v>10</v>
      </c>
      <c r="C322" s="74"/>
      <c r="D322" s="74"/>
      <c r="E322" s="75"/>
      <c r="F322" s="3">
        <v>0.12</v>
      </c>
      <c r="G322" s="3">
        <v>0.11</v>
      </c>
      <c r="H322" s="39">
        <f>H320+H321</f>
        <v>6.43</v>
      </c>
      <c r="I322" s="39">
        <f t="shared" ref="I322:O322" si="54">I320+I321</f>
        <v>6.43</v>
      </c>
      <c r="J322" s="39">
        <f t="shared" si="54"/>
        <v>5.4799999999999995</v>
      </c>
      <c r="K322" s="39">
        <f t="shared" si="54"/>
        <v>5.4799999999999995</v>
      </c>
      <c r="L322" s="39">
        <f t="shared" si="54"/>
        <v>15.9</v>
      </c>
      <c r="M322" s="39">
        <f t="shared" si="54"/>
        <v>15.9</v>
      </c>
      <c r="N322" s="39">
        <f t="shared" si="54"/>
        <v>142.5</v>
      </c>
      <c r="O322" s="39">
        <f t="shared" si="54"/>
        <v>142.5</v>
      </c>
    </row>
    <row r="323" spans="2:15" x14ac:dyDescent="0.25">
      <c r="B323" s="84" t="s">
        <v>35</v>
      </c>
      <c r="C323" s="85"/>
      <c r="D323" s="85"/>
      <c r="E323" s="86"/>
      <c r="F323" s="27"/>
      <c r="G323" s="27"/>
      <c r="H323" s="27"/>
      <c r="I323" s="27"/>
      <c r="J323" s="27"/>
      <c r="K323" s="27"/>
      <c r="L323" s="27"/>
      <c r="M323" s="27"/>
      <c r="N323" s="27"/>
      <c r="O323" s="27"/>
    </row>
    <row r="324" spans="2:15" ht="15" customHeight="1" x14ac:dyDescent="0.25">
      <c r="B324" s="81" t="s">
        <v>64</v>
      </c>
      <c r="C324" s="82"/>
      <c r="D324" s="82"/>
      <c r="E324" s="83"/>
      <c r="F324" s="21">
        <v>150</v>
      </c>
      <c r="G324" s="21">
        <v>180</v>
      </c>
      <c r="H324" s="28">
        <v>19.920000000000002</v>
      </c>
      <c r="I324" s="27">
        <v>22.9</v>
      </c>
      <c r="J324" s="27">
        <v>9.08</v>
      </c>
      <c r="K324" s="27">
        <v>10.88</v>
      </c>
      <c r="L324" s="27">
        <v>39.64</v>
      </c>
      <c r="M324" s="27">
        <v>47.58</v>
      </c>
      <c r="N324" s="27">
        <v>257.18</v>
      </c>
      <c r="O324" s="27">
        <v>328.61</v>
      </c>
    </row>
    <row r="325" spans="2:15" ht="15" customHeight="1" x14ac:dyDescent="0.25">
      <c r="B325" s="130" t="s">
        <v>15</v>
      </c>
      <c r="C325" s="131"/>
      <c r="D325" s="131"/>
      <c r="E325" s="132"/>
      <c r="F325" s="12">
        <v>150</v>
      </c>
      <c r="G325" s="12">
        <v>180</v>
      </c>
      <c r="H325" s="12">
        <v>4.59</v>
      </c>
      <c r="I325" s="12">
        <v>5.01</v>
      </c>
      <c r="J325" s="12">
        <v>3.96</v>
      </c>
      <c r="K325" s="12">
        <v>4.75</v>
      </c>
      <c r="L325" s="12">
        <v>7.6</v>
      </c>
      <c r="M325" s="12">
        <v>9.1199999999999992</v>
      </c>
      <c r="N325" s="12">
        <v>85.48</v>
      </c>
      <c r="O325" s="12">
        <v>102.55</v>
      </c>
    </row>
    <row r="326" spans="2:15" ht="15.75" customHeight="1" x14ac:dyDescent="0.25">
      <c r="B326" s="81" t="s">
        <v>22</v>
      </c>
      <c r="C326" s="82"/>
      <c r="D326" s="82"/>
      <c r="E326" s="83"/>
      <c r="F326" s="12">
        <v>20</v>
      </c>
      <c r="G326" s="22">
        <v>40</v>
      </c>
      <c r="H326" s="12">
        <v>2.08</v>
      </c>
      <c r="I326" s="12">
        <v>4.16</v>
      </c>
      <c r="J326" s="12">
        <v>0.68</v>
      </c>
      <c r="K326" s="12">
        <v>1.36</v>
      </c>
      <c r="L326" s="12">
        <v>9.9</v>
      </c>
      <c r="M326" s="12">
        <v>19.8</v>
      </c>
      <c r="N326" s="12">
        <v>54</v>
      </c>
      <c r="O326" s="12">
        <v>108</v>
      </c>
    </row>
    <row r="327" spans="2:15" x14ac:dyDescent="0.25">
      <c r="B327" s="84" t="s">
        <v>10</v>
      </c>
      <c r="C327" s="85"/>
      <c r="D327" s="85"/>
      <c r="E327" s="86"/>
      <c r="F327" s="3">
        <v>0.21</v>
      </c>
      <c r="G327" s="3">
        <v>0.21</v>
      </c>
      <c r="H327" s="39">
        <f>H324+H326</f>
        <v>22</v>
      </c>
      <c r="I327" s="39">
        <f>I324+I326</f>
        <v>27.06</v>
      </c>
      <c r="J327" s="39">
        <f t="shared" ref="J327:O327" si="55">J324+J325+J326</f>
        <v>13.719999999999999</v>
      </c>
      <c r="K327" s="39">
        <f t="shared" si="55"/>
        <v>16.990000000000002</v>
      </c>
      <c r="L327" s="39">
        <f t="shared" si="55"/>
        <v>57.14</v>
      </c>
      <c r="M327" s="39">
        <f t="shared" si="55"/>
        <v>76.5</v>
      </c>
      <c r="N327" s="39">
        <f t="shared" si="55"/>
        <v>396.66</v>
      </c>
      <c r="O327" s="39">
        <f t="shared" si="55"/>
        <v>539.16000000000008</v>
      </c>
    </row>
    <row r="328" spans="2:15" ht="15" customHeight="1" x14ac:dyDescent="0.25">
      <c r="B328" s="84" t="s">
        <v>17</v>
      </c>
      <c r="C328" s="85"/>
      <c r="D328" s="85"/>
      <c r="E328" s="85"/>
      <c r="F328" s="5"/>
      <c r="G328" s="27"/>
      <c r="H328" s="27"/>
      <c r="I328" s="27"/>
      <c r="J328" s="27"/>
      <c r="K328" s="27"/>
      <c r="L328" s="27"/>
      <c r="M328" s="27"/>
      <c r="N328" s="27"/>
      <c r="O328" s="27"/>
    </row>
    <row r="329" spans="2:15" ht="15" customHeight="1" x14ac:dyDescent="0.25">
      <c r="B329" s="81" t="s">
        <v>29</v>
      </c>
      <c r="C329" s="82"/>
      <c r="D329" s="82"/>
      <c r="E329" s="83"/>
      <c r="F329" s="27">
        <v>120</v>
      </c>
      <c r="G329" s="27">
        <v>150</v>
      </c>
      <c r="H329" s="27">
        <v>1.8</v>
      </c>
      <c r="I329" s="27">
        <v>2.25</v>
      </c>
      <c r="J329" s="27">
        <v>3.86</v>
      </c>
      <c r="K329" s="27">
        <v>4.07</v>
      </c>
      <c r="L329" s="27">
        <v>4.78</v>
      </c>
      <c r="M329" s="27">
        <v>5.97</v>
      </c>
      <c r="N329" s="27">
        <v>46.79</v>
      </c>
      <c r="O329" s="27">
        <v>58.49</v>
      </c>
    </row>
    <row r="330" spans="2:15" ht="15" customHeight="1" x14ac:dyDescent="0.25">
      <c r="B330" s="81" t="s">
        <v>43</v>
      </c>
      <c r="C330" s="82"/>
      <c r="D330" s="82"/>
      <c r="E330" s="83"/>
      <c r="F330" s="27">
        <v>150</v>
      </c>
      <c r="G330" s="27">
        <v>200</v>
      </c>
      <c r="H330" s="27">
        <v>0.06</v>
      </c>
      <c r="I330" s="27">
        <v>0.09</v>
      </c>
      <c r="J330" s="27"/>
      <c r="K330" s="27"/>
      <c r="L330" s="27">
        <v>5.41</v>
      </c>
      <c r="M330" s="27">
        <v>6.23</v>
      </c>
      <c r="N330" s="27">
        <v>53.39</v>
      </c>
      <c r="O330" s="27">
        <v>55.64</v>
      </c>
    </row>
    <row r="331" spans="2:15" ht="15" customHeight="1" x14ac:dyDescent="0.25">
      <c r="B331" s="73" t="s">
        <v>10</v>
      </c>
      <c r="C331" s="74"/>
      <c r="D331" s="74"/>
      <c r="E331" s="75"/>
      <c r="F331" s="3">
        <v>0.12</v>
      </c>
      <c r="G331" s="3">
        <v>0.09</v>
      </c>
      <c r="H331" s="39">
        <f>H329+H330</f>
        <v>1.86</v>
      </c>
      <c r="I331" s="39">
        <f t="shared" ref="I331:O331" si="56">I329+I330</f>
        <v>2.34</v>
      </c>
      <c r="J331" s="39">
        <f t="shared" si="56"/>
        <v>3.86</v>
      </c>
      <c r="K331" s="39">
        <f t="shared" si="56"/>
        <v>4.07</v>
      </c>
      <c r="L331" s="39">
        <f t="shared" si="56"/>
        <v>10.190000000000001</v>
      </c>
      <c r="M331" s="39">
        <f t="shared" si="56"/>
        <v>12.2</v>
      </c>
      <c r="N331" s="39">
        <f t="shared" si="56"/>
        <v>100.18</v>
      </c>
      <c r="O331" s="39">
        <f t="shared" si="56"/>
        <v>114.13</v>
      </c>
    </row>
    <row r="332" spans="2:15" ht="15" customHeight="1" x14ac:dyDescent="0.25">
      <c r="B332" s="73" t="s">
        <v>19</v>
      </c>
      <c r="C332" s="74"/>
      <c r="D332" s="74"/>
      <c r="E332" s="75"/>
      <c r="F332" s="3">
        <v>1</v>
      </c>
      <c r="G332" s="3">
        <v>1</v>
      </c>
      <c r="H332" s="35">
        <f t="shared" ref="H332:O332" si="57">H306+H309+H318+H322+H327+H331</f>
        <v>52.25</v>
      </c>
      <c r="I332" s="35">
        <f t="shared" si="57"/>
        <v>74.070000000000007</v>
      </c>
      <c r="J332" s="35">
        <f t="shared" si="57"/>
        <v>53.599999999999994</v>
      </c>
      <c r="K332" s="35">
        <f t="shared" si="57"/>
        <v>70.269999999999982</v>
      </c>
      <c r="L332" s="35">
        <f t="shared" si="57"/>
        <v>186.45</v>
      </c>
      <c r="M332" s="35">
        <f t="shared" si="57"/>
        <v>245.82999999999998</v>
      </c>
      <c r="N332" s="35">
        <f t="shared" si="57"/>
        <v>1511.47</v>
      </c>
      <c r="O332" s="35">
        <f t="shared" si="57"/>
        <v>2012.42</v>
      </c>
    </row>
    <row r="333" spans="2:15" ht="30.75" customHeight="1" x14ac:dyDescent="0.25">
      <c r="B333" s="73" t="s">
        <v>20</v>
      </c>
      <c r="C333" s="74"/>
      <c r="D333" s="74"/>
      <c r="E333" s="75"/>
      <c r="F333" s="1"/>
      <c r="G333" s="27"/>
      <c r="H333" s="39">
        <v>1</v>
      </c>
      <c r="I333" s="39">
        <v>1</v>
      </c>
      <c r="J333" s="7">
        <f>J332/H332</f>
        <v>1.0258373205741627</v>
      </c>
      <c r="K333" s="7">
        <f>K332/I332</f>
        <v>0.9486971783448086</v>
      </c>
      <c r="L333" s="7">
        <f>L332/H332</f>
        <v>3.5684210526315789</v>
      </c>
      <c r="M333" s="7">
        <f>M332/I332</f>
        <v>3.3188875388146344</v>
      </c>
      <c r="N333" s="39"/>
      <c r="O333" s="39"/>
    </row>
    <row r="334" spans="2:15" ht="15.75" customHeight="1" x14ac:dyDescent="0.25">
      <c r="B334" s="8"/>
      <c r="C334" s="8"/>
      <c r="D334" s="8"/>
      <c r="E334" s="8"/>
      <c r="F334" s="9"/>
      <c r="G334" s="10"/>
      <c r="H334" s="11"/>
      <c r="I334" s="11"/>
      <c r="J334" s="11"/>
      <c r="K334" s="11"/>
      <c r="L334" s="11"/>
      <c r="M334" s="11"/>
      <c r="N334" s="11"/>
      <c r="O334" s="11"/>
    </row>
    <row r="335" spans="2:15" ht="15.75" customHeight="1" x14ac:dyDescent="0.25">
      <c r="B335" s="8"/>
      <c r="C335" s="8"/>
      <c r="D335" s="8"/>
      <c r="E335" s="8"/>
      <c r="F335" s="9"/>
      <c r="G335" s="10"/>
      <c r="H335" s="11"/>
      <c r="I335" s="11"/>
      <c r="J335" s="11"/>
      <c r="K335" s="11"/>
      <c r="L335" s="11"/>
      <c r="M335" s="11"/>
      <c r="N335" s="11"/>
      <c r="O335" s="11"/>
    </row>
    <row r="336" spans="2:15" ht="15.75" customHeight="1" x14ac:dyDescent="0.25">
      <c r="B336" s="8"/>
      <c r="C336" s="8"/>
      <c r="D336" s="8"/>
      <c r="E336" s="8"/>
      <c r="F336" s="9"/>
      <c r="G336" s="10"/>
      <c r="H336" s="11"/>
      <c r="I336" s="11"/>
      <c r="J336" s="11"/>
      <c r="K336" s="11"/>
      <c r="L336" s="11"/>
      <c r="M336" s="11"/>
      <c r="N336" s="11"/>
      <c r="O336" s="11"/>
    </row>
    <row r="337" spans="2:15" ht="15.75" customHeight="1" x14ac:dyDescent="0.25">
      <c r="B337" s="8"/>
      <c r="C337" s="8"/>
      <c r="D337" s="8"/>
      <c r="E337" s="8"/>
      <c r="F337" s="9"/>
      <c r="G337" s="10"/>
      <c r="H337" s="11"/>
      <c r="I337" s="11"/>
      <c r="J337" s="11"/>
      <c r="K337" s="11"/>
      <c r="L337" s="11"/>
      <c r="M337" s="11"/>
      <c r="N337" s="11"/>
      <c r="O337" s="11"/>
    </row>
    <row r="338" spans="2:15" ht="15.75" customHeight="1" x14ac:dyDescent="0.25">
      <c r="B338" s="8"/>
      <c r="C338" s="8"/>
      <c r="D338" s="8"/>
      <c r="E338" s="8"/>
      <c r="F338" s="9"/>
      <c r="G338" s="10"/>
      <c r="H338" s="11"/>
      <c r="I338" s="11"/>
      <c r="J338" s="11"/>
      <c r="K338" s="11"/>
      <c r="L338" s="11"/>
      <c r="M338" s="11"/>
      <c r="N338" s="11"/>
      <c r="O338" s="11"/>
    </row>
    <row r="339" spans="2:15" x14ac:dyDescent="0.25">
      <c r="B339" s="8"/>
      <c r="C339" s="8"/>
      <c r="D339" s="8"/>
      <c r="E339" s="8"/>
      <c r="F339" s="9"/>
      <c r="G339" s="10"/>
      <c r="H339" s="11"/>
      <c r="I339" s="11"/>
      <c r="J339" s="11"/>
      <c r="K339" s="11"/>
      <c r="L339" s="11"/>
      <c r="M339" s="11"/>
      <c r="N339" s="11"/>
      <c r="O339" s="11"/>
    </row>
    <row r="340" spans="2:15" ht="15" customHeight="1" x14ac:dyDescent="0.25">
      <c r="B340" s="77" t="s">
        <v>45</v>
      </c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</row>
    <row r="341" spans="2:15" ht="17.25" customHeight="1" x14ac:dyDescent="0.25">
      <c r="B341" s="76" t="s">
        <v>51</v>
      </c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</row>
    <row r="342" spans="2:15" ht="15" customHeight="1" x14ac:dyDescent="0.25">
      <c r="B342" s="118" t="s">
        <v>0</v>
      </c>
      <c r="C342" s="119"/>
      <c r="D342" s="119"/>
      <c r="E342" s="120"/>
      <c r="F342" s="84" t="s">
        <v>1</v>
      </c>
      <c r="G342" s="86"/>
      <c r="H342" s="84" t="s">
        <v>2</v>
      </c>
      <c r="I342" s="86"/>
      <c r="J342" s="84" t="s">
        <v>3</v>
      </c>
      <c r="K342" s="86"/>
      <c r="L342" s="84" t="s">
        <v>4</v>
      </c>
      <c r="M342" s="86"/>
      <c r="N342" s="84" t="s">
        <v>5</v>
      </c>
      <c r="O342" s="86"/>
    </row>
    <row r="343" spans="2:15" ht="15" customHeight="1" x14ac:dyDescent="0.25">
      <c r="B343" s="121"/>
      <c r="C343" s="122"/>
      <c r="D343" s="122"/>
      <c r="E343" s="123"/>
      <c r="F343" s="39" t="s">
        <v>6</v>
      </c>
      <c r="G343" s="39" t="s">
        <v>7</v>
      </c>
      <c r="H343" s="39" t="s">
        <v>6</v>
      </c>
      <c r="I343" s="39" t="s">
        <v>7</v>
      </c>
      <c r="J343" s="39" t="s">
        <v>6</v>
      </c>
      <c r="K343" s="39" t="s">
        <v>7</v>
      </c>
      <c r="L343" s="39" t="s">
        <v>6</v>
      </c>
      <c r="M343" s="39" t="s">
        <v>7</v>
      </c>
      <c r="N343" s="39" t="s">
        <v>6</v>
      </c>
      <c r="O343" s="39" t="s">
        <v>7</v>
      </c>
    </row>
    <row r="344" spans="2:15" ht="15" customHeight="1" x14ac:dyDescent="0.25">
      <c r="B344" s="84" t="s">
        <v>8</v>
      </c>
      <c r="C344" s="85"/>
      <c r="D344" s="85"/>
      <c r="E344" s="86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ht="15" customHeight="1" x14ac:dyDescent="0.25">
      <c r="B345" s="87" t="s">
        <v>28</v>
      </c>
      <c r="C345" s="88"/>
      <c r="D345" s="88"/>
      <c r="E345" s="89"/>
      <c r="F345" s="28">
        <v>140</v>
      </c>
      <c r="G345" s="28">
        <v>150</v>
      </c>
      <c r="H345" s="12">
        <v>4.92</v>
      </c>
      <c r="I345" s="12">
        <v>5.27</v>
      </c>
      <c r="J345" s="12">
        <v>5.18</v>
      </c>
      <c r="K345" s="12">
        <v>5.51</v>
      </c>
      <c r="L345" s="12">
        <v>10.38</v>
      </c>
      <c r="M345" s="12">
        <v>11.05</v>
      </c>
      <c r="N345" s="12">
        <v>157.78</v>
      </c>
      <c r="O345" s="12">
        <v>168.42</v>
      </c>
    </row>
    <row r="346" spans="2:15" ht="15" customHeight="1" x14ac:dyDescent="0.25">
      <c r="B346" s="81" t="s">
        <v>127</v>
      </c>
      <c r="C346" s="82"/>
      <c r="D346" s="82"/>
      <c r="E346" s="83"/>
      <c r="F346" s="27">
        <v>150</v>
      </c>
      <c r="G346" s="27">
        <v>200</v>
      </c>
      <c r="H346" s="12">
        <v>2.64</v>
      </c>
      <c r="I346" s="12">
        <v>3.52</v>
      </c>
      <c r="J346" s="12">
        <v>1.97</v>
      </c>
      <c r="K346" s="12">
        <v>2.63</v>
      </c>
      <c r="L346" s="12">
        <v>17.05</v>
      </c>
      <c r="M346" s="12">
        <v>22.73</v>
      </c>
      <c r="N346" s="12">
        <v>97.27</v>
      </c>
      <c r="O346" s="12">
        <v>129.69</v>
      </c>
    </row>
    <row r="347" spans="2:15" ht="15" customHeight="1" x14ac:dyDescent="0.25">
      <c r="B347" s="81" t="s">
        <v>71</v>
      </c>
      <c r="C347" s="82"/>
      <c r="D347" s="82"/>
      <c r="E347" s="83"/>
      <c r="F347" s="27">
        <v>25</v>
      </c>
      <c r="G347" s="27">
        <v>35</v>
      </c>
      <c r="H347" s="27">
        <v>2.2599999999999998</v>
      </c>
      <c r="I347" s="27">
        <v>2.25</v>
      </c>
      <c r="J347" s="27">
        <v>3.32</v>
      </c>
      <c r="K347" s="27">
        <v>3.25</v>
      </c>
      <c r="L347" s="27">
        <v>10.66</v>
      </c>
      <c r="M347" s="27">
        <v>17.28</v>
      </c>
      <c r="N347" s="27">
        <v>81.459999999999994</v>
      </c>
      <c r="O347" s="27">
        <v>106.09</v>
      </c>
    </row>
    <row r="348" spans="2:15" x14ac:dyDescent="0.25">
      <c r="B348" s="73" t="s">
        <v>10</v>
      </c>
      <c r="C348" s="74"/>
      <c r="D348" s="74"/>
      <c r="E348" s="75"/>
      <c r="F348" s="3">
        <v>0.2</v>
      </c>
      <c r="G348" s="3">
        <v>0.21</v>
      </c>
      <c r="H348" s="39">
        <f>H345+H346+H347</f>
        <v>9.82</v>
      </c>
      <c r="I348" s="39">
        <f t="shared" ref="I348:O348" si="58">I345+I346+I347</f>
        <v>11.04</v>
      </c>
      <c r="J348" s="39">
        <f t="shared" si="58"/>
        <v>10.469999999999999</v>
      </c>
      <c r="K348" s="39">
        <f t="shared" si="58"/>
        <v>11.39</v>
      </c>
      <c r="L348" s="39">
        <f t="shared" si="58"/>
        <v>38.090000000000003</v>
      </c>
      <c r="M348" s="39">
        <f t="shared" si="58"/>
        <v>51.06</v>
      </c>
      <c r="N348" s="39">
        <f t="shared" si="58"/>
        <v>336.51</v>
      </c>
      <c r="O348" s="39">
        <f t="shared" si="58"/>
        <v>404.20000000000005</v>
      </c>
    </row>
    <row r="349" spans="2:15" ht="15" customHeight="1" x14ac:dyDescent="0.25">
      <c r="B349" s="84" t="s">
        <v>34</v>
      </c>
      <c r="C349" s="85"/>
      <c r="D349" s="85"/>
      <c r="E349" s="86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2:15" x14ac:dyDescent="0.25">
      <c r="B350" s="81" t="s">
        <v>18</v>
      </c>
      <c r="C350" s="82"/>
      <c r="D350" s="82"/>
      <c r="E350" s="83"/>
      <c r="F350" s="39">
        <v>150</v>
      </c>
      <c r="G350" s="39">
        <v>180</v>
      </c>
      <c r="H350" s="27">
        <v>0.6</v>
      </c>
      <c r="I350" s="27">
        <v>0.72</v>
      </c>
      <c r="J350" s="27">
        <v>0.6</v>
      </c>
      <c r="K350" s="27">
        <v>0.72</v>
      </c>
      <c r="L350" s="27">
        <v>14.7</v>
      </c>
      <c r="M350" s="27">
        <v>17.64</v>
      </c>
      <c r="N350" s="27">
        <v>70.5</v>
      </c>
      <c r="O350" s="27">
        <v>84.6</v>
      </c>
    </row>
    <row r="351" spans="2:15" ht="15" customHeight="1" x14ac:dyDescent="0.25">
      <c r="B351" s="73" t="s">
        <v>10</v>
      </c>
      <c r="C351" s="74"/>
      <c r="D351" s="74"/>
      <c r="E351" s="75"/>
      <c r="F351" s="23">
        <v>0.1</v>
      </c>
      <c r="G351" s="23">
        <v>0.09</v>
      </c>
      <c r="H351" s="39">
        <f>H350</f>
        <v>0.6</v>
      </c>
      <c r="I351" s="39">
        <f t="shared" ref="I351:O351" si="59">I350</f>
        <v>0.72</v>
      </c>
      <c r="J351" s="39">
        <f t="shared" si="59"/>
        <v>0.6</v>
      </c>
      <c r="K351" s="39">
        <f t="shared" si="59"/>
        <v>0.72</v>
      </c>
      <c r="L351" s="39">
        <f t="shared" si="59"/>
        <v>14.7</v>
      </c>
      <c r="M351" s="39">
        <f t="shared" si="59"/>
        <v>17.64</v>
      </c>
      <c r="N351" s="39">
        <f t="shared" si="59"/>
        <v>70.5</v>
      </c>
      <c r="O351" s="39">
        <f t="shared" si="59"/>
        <v>84.6</v>
      </c>
    </row>
    <row r="352" spans="2:15" ht="15" customHeight="1" x14ac:dyDescent="0.25">
      <c r="B352" s="84" t="s">
        <v>11</v>
      </c>
      <c r="C352" s="85"/>
      <c r="D352" s="85"/>
      <c r="E352" s="86"/>
      <c r="F352" s="24"/>
      <c r="G352" s="24"/>
      <c r="H352" s="1"/>
      <c r="I352" s="1"/>
      <c r="J352" s="1"/>
      <c r="K352" s="1"/>
      <c r="L352" s="1"/>
      <c r="M352" s="1"/>
      <c r="N352" s="1"/>
      <c r="O352" s="1"/>
    </row>
    <row r="353" spans="2:15" ht="15" customHeight="1" x14ac:dyDescent="0.25">
      <c r="B353" s="109" t="s">
        <v>102</v>
      </c>
      <c r="C353" s="110"/>
      <c r="D353" s="110"/>
      <c r="E353" s="111"/>
      <c r="F353" s="26">
        <v>50</v>
      </c>
      <c r="G353" s="26">
        <v>60</v>
      </c>
      <c r="H353" s="13">
        <v>0.56000000000000005</v>
      </c>
      <c r="I353" s="13">
        <v>0.67</v>
      </c>
      <c r="J353" s="13">
        <v>2.6</v>
      </c>
      <c r="K353" s="13">
        <v>3.11</v>
      </c>
      <c r="L353" s="13">
        <v>2.2599999999999998</v>
      </c>
      <c r="M353" s="13">
        <v>2.71</v>
      </c>
      <c r="N353" s="13">
        <v>35.700000000000003</v>
      </c>
      <c r="O353" s="13">
        <v>42.83</v>
      </c>
    </row>
    <row r="354" spans="2:15" ht="15.75" customHeight="1" x14ac:dyDescent="0.25">
      <c r="B354" s="115" t="s">
        <v>107</v>
      </c>
      <c r="C354" s="116"/>
      <c r="D354" s="116"/>
      <c r="E354" s="117"/>
      <c r="F354" s="28">
        <v>150</v>
      </c>
      <c r="G354" s="28"/>
      <c r="H354" s="27">
        <v>1.52</v>
      </c>
      <c r="I354" s="27"/>
      <c r="J354" s="27">
        <v>1.38</v>
      </c>
      <c r="K354" s="27"/>
      <c r="L354" s="27">
        <v>11.65</v>
      </c>
      <c r="M354" s="27"/>
      <c r="N354" s="27">
        <v>66.459999999999994</v>
      </c>
      <c r="O354" s="27"/>
    </row>
    <row r="355" spans="2:15" ht="14.25" customHeight="1" x14ac:dyDescent="0.25">
      <c r="B355" s="115" t="s">
        <v>129</v>
      </c>
      <c r="C355" s="116"/>
      <c r="D355" s="116"/>
      <c r="E355" s="117"/>
      <c r="F355" s="28"/>
      <c r="G355" s="28" t="s">
        <v>80</v>
      </c>
      <c r="H355" s="27"/>
      <c r="I355" s="27">
        <v>6.7</v>
      </c>
      <c r="J355" s="27"/>
      <c r="K355" s="27">
        <v>5.84</v>
      </c>
      <c r="L355" s="27"/>
      <c r="M355" s="27">
        <v>15.6</v>
      </c>
      <c r="N355" s="27"/>
      <c r="O355" s="27">
        <v>143.59</v>
      </c>
    </row>
    <row r="356" spans="2:15" ht="15" customHeight="1" x14ac:dyDescent="0.25">
      <c r="B356" s="81" t="s">
        <v>130</v>
      </c>
      <c r="C356" s="82"/>
      <c r="D356" s="82"/>
      <c r="E356" s="83"/>
      <c r="F356" s="27">
        <v>50</v>
      </c>
      <c r="G356" s="27">
        <v>70</v>
      </c>
      <c r="H356" s="27">
        <v>10.94</v>
      </c>
      <c r="I356" s="27">
        <v>13.66</v>
      </c>
      <c r="J356" s="27">
        <v>12.01</v>
      </c>
      <c r="K356" s="27">
        <v>14.81</v>
      </c>
      <c r="L356" s="27">
        <v>2.0499999999999998</v>
      </c>
      <c r="M356" s="27">
        <v>2.78</v>
      </c>
      <c r="N356" s="27">
        <v>159.99</v>
      </c>
      <c r="O356" s="27">
        <v>192.63</v>
      </c>
    </row>
    <row r="357" spans="2:15" ht="18" customHeight="1" x14ac:dyDescent="0.25">
      <c r="B357" s="81" t="s">
        <v>73</v>
      </c>
      <c r="C357" s="82"/>
      <c r="D357" s="82"/>
      <c r="E357" s="83"/>
      <c r="F357" s="29">
        <v>100</v>
      </c>
      <c r="G357" s="29">
        <v>150</v>
      </c>
      <c r="H357" s="27">
        <v>2.46</v>
      </c>
      <c r="I357" s="27">
        <v>3.66</v>
      </c>
      <c r="J357" s="27">
        <v>3.47</v>
      </c>
      <c r="K357" s="27">
        <v>5.24</v>
      </c>
      <c r="L357" s="27">
        <v>10.3</v>
      </c>
      <c r="M357" s="27">
        <v>15.53</v>
      </c>
      <c r="N357" s="27">
        <v>84.75</v>
      </c>
      <c r="O357" s="27">
        <v>127.97</v>
      </c>
    </row>
    <row r="358" spans="2:15" ht="15" customHeight="1" x14ac:dyDescent="0.25">
      <c r="B358" s="81" t="s">
        <v>58</v>
      </c>
      <c r="C358" s="82"/>
      <c r="D358" s="82"/>
      <c r="E358" s="83"/>
      <c r="F358" s="27">
        <v>130</v>
      </c>
      <c r="G358" s="27">
        <v>180</v>
      </c>
      <c r="H358" s="27">
        <v>0.38</v>
      </c>
      <c r="I358" s="27">
        <v>0.52</v>
      </c>
      <c r="J358" s="27">
        <v>0.08</v>
      </c>
      <c r="K358" s="27">
        <v>0.11</v>
      </c>
      <c r="L358" s="27">
        <v>17.010000000000002</v>
      </c>
      <c r="M358" s="27">
        <v>23.56</v>
      </c>
      <c r="N358" s="27">
        <v>68.05</v>
      </c>
      <c r="O358" s="27">
        <v>94.22</v>
      </c>
    </row>
    <row r="359" spans="2:15" ht="15" customHeight="1" x14ac:dyDescent="0.25">
      <c r="B359" s="133" t="s">
        <v>13</v>
      </c>
      <c r="C359" s="134"/>
      <c r="D359" s="134"/>
      <c r="E359" s="135"/>
      <c r="F359" s="27">
        <v>30</v>
      </c>
      <c r="G359" s="27">
        <v>60</v>
      </c>
      <c r="H359" s="27">
        <v>1.98</v>
      </c>
      <c r="I359" s="27">
        <v>3.96</v>
      </c>
      <c r="J359" s="27">
        <v>0.36</v>
      </c>
      <c r="K359" s="27">
        <v>0.72</v>
      </c>
      <c r="L359" s="27">
        <v>10.02</v>
      </c>
      <c r="M359" s="27">
        <v>20.04</v>
      </c>
      <c r="N359" s="27">
        <v>52.2</v>
      </c>
      <c r="O359" s="27">
        <v>104.4</v>
      </c>
    </row>
    <row r="360" spans="2:15" x14ac:dyDescent="0.25">
      <c r="B360" s="73" t="s">
        <v>10</v>
      </c>
      <c r="C360" s="74"/>
      <c r="D360" s="74"/>
      <c r="E360" s="75"/>
      <c r="F360" s="3">
        <v>0.31</v>
      </c>
      <c r="G360" s="3">
        <v>0.32</v>
      </c>
      <c r="H360" s="39">
        <f>H353+H354+H355+H356+H357+H358+H359</f>
        <v>17.84</v>
      </c>
      <c r="I360" s="39">
        <f t="shared" ref="I360:O360" si="60">I353+I354+I355+I356+I357+I358+I359</f>
        <v>29.17</v>
      </c>
      <c r="J360" s="39">
        <f t="shared" si="60"/>
        <v>19.899999999999999</v>
      </c>
      <c r="K360" s="39">
        <f t="shared" si="60"/>
        <v>29.83</v>
      </c>
      <c r="L360" s="39">
        <f t="shared" si="60"/>
        <v>53.290000000000006</v>
      </c>
      <c r="M360" s="39">
        <f t="shared" si="60"/>
        <v>80.22</v>
      </c>
      <c r="N360" s="39">
        <f t="shared" si="60"/>
        <v>467.15</v>
      </c>
      <c r="O360" s="39">
        <f t="shared" si="60"/>
        <v>705.64</v>
      </c>
    </row>
    <row r="361" spans="2:15" ht="15" customHeight="1" x14ac:dyDescent="0.25">
      <c r="B361" s="84" t="s">
        <v>14</v>
      </c>
      <c r="C361" s="85"/>
      <c r="D361" s="85"/>
      <c r="E361" s="86"/>
      <c r="F361" s="27"/>
      <c r="G361" s="27"/>
      <c r="H361" s="27"/>
      <c r="I361" s="27"/>
      <c r="J361" s="27"/>
      <c r="K361" s="27"/>
      <c r="L361" s="27"/>
      <c r="M361" s="27"/>
      <c r="N361" s="27"/>
      <c r="O361" s="27"/>
    </row>
    <row r="362" spans="2:15" ht="15" customHeight="1" x14ac:dyDescent="0.25">
      <c r="B362" s="81" t="s">
        <v>96</v>
      </c>
      <c r="C362" s="82"/>
      <c r="D362" s="82"/>
      <c r="E362" s="83"/>
      <c r="F362" s="39">
        <v>150</v>
      </c>
      <c r="G362" s="39">
        <v>150</v>
      </c>
      <c r="H362" s="27">
        <v>0.11</v>
      </c>
      <c r="I362" s="27">
        <v>0.11</v>
      </c>
      <c r="J362" s="27">
        <v>0.01</v>
      </c>
      <c r="K362" s="39">
        <v>0.01</v>
      </c>
      <c r="L362" s="27">
        <v>15.33</v>
      </c>
      <c r="M362" s="27">
        <v>15.33</v>
      </c>
      <c r="N362" s="27">
        <v>63.96</v>
      </c>
      <c r="O362" s="27">
        <v>63.96</v>
      </c>
    </row>
    <row r="363" spans="2:15" ht="15" customHeight="1" x14ac:dyDescent="0.25">
      <c r="B363" s="81" t="s">
        <v>22</v>
      </c>
      <c r="C363" s="82"/>
      <c r="D363" s="82"/>
      <c r="E363" s="83"/>
      <c r="F363" s="27">
        <v>20</v>
      </c>
      <c r="G363" s="27">
        <v>20</v>
      </c>
      <c r="H363" s="27">
        <v>2.08</v>
      </c>
      <c r="I363" s="27">
        <v>2.08</v>
      </c>
      <c r="J363" s="27">
        <v>0.68</v>
      </c>
      <c r="K363" s="27">
        <v>0.68</v>
      </c>
      <c r="L363" s="27">
        <v>9.9</v>
      </c>
      <c r="M363" s="27">
        <v>9.9</v>
      </c>
      <c r="N363" s="27">
        <v>54</v>
      </c>
      <c r="O363" s="27">
        <v>54</v>
      </c>
    </row>
    <row r="364" spans="2:15" ht="17.25" customHeight="1" x14ac:dyDescent="0.25">
      <c r="B364" s="81" t="s">
        <v>18</v>
      </c>
      <c r="C364" s="82"/>
      <c r="D364" s="82"/>
      <c r="E364" s="83"/>
      <c r="F364" s="40">
        <v>150</v>
      </c>
      <c r="G364" s="40">
        <v>180</v>
      </c>
      <c r="H364" s="27">
        <v>0.6</v>
      </c>
      <c r="I364" s="27">
        <v>0.72</v>
      </c>
      <c r="J364" s="27">
        <v>0.6</v>
      </c>
      <c r="K364" s="27">
        <v>0.72</v>
      </c>
      <c r="L364" s="27">
        <v>14.7</v>
      </c>
      <c r="M364" s="27">
        <v>17.64</v>
      </c>
      <c r="N364" s="27">
        <v>70.5</v>
      </c>
      <c r="O364" s="27">
        <v>84.6</v>
      </c>
    </row>
    <row r="365" spans="2:15" ht="15" customHeight="1" x14ac:dyDescent="0.25">
      <c r="B365" s="73" t="s">
        <v>10</v>
      </c>
      <c r="C365" s="74"/>
      <c r="D365" s="74"/>
      <c r="E365" s="75"/>
      <c r="F365" s="3">
        <v>0.13</v>
      </c>
      <c r="G365" s="3">
        <v>0.14000000000000001</v>
      </c>
      <c r="H365" s="39">
        <f>H362+H363+H364</f>
        <v>2.79</v>
      </c>
      <c r="I365" s="39">
        <f t="shared" ref="I365:O365" si="61">I362+I363+I364</f>
        <v>2.91</v>
      </c>
      <c r="J365" s="39">
        <f t="shared" si="61"/>
        <v>1.29</v>
      </c>
      <c r="K365" s="39">
        <f t="shared" si="61"/>
        <v>1.4100000000000001</v>
      </c>
      <c r="L365" s="39">
        <f t="shared" si="61"/>
        <v>39.93</v>
      </c>
      <c r="M365" s="39">
        <f t="shared" si="61"/>
        <v>42.870000000000005</v>
      </c>
      <c r="N365" s="39">
        <f t="shared" si="61"/>
        <v>188.46</v>
      </c>
      <c r="O365" s="39">
        <f t="shared" si="61"/>
        <v>202.56</v>
      </c>
    </row>
    <row r="366" spans="2:15" ht="15" customHeight="1" x14ac:dyDescent="0.25">
      <c r="B366" s="84" t="s">
        <v>35</v>
      </c>
      <c r="C366" s="85"/>
      <c r="D366" s="85"/>
      <c r="E366" s="86"/>
      <c r="F366" s="28"/>
      <c r="G366" s="28"/>
      <c r="H366" s="27"/>
      <c r="I366" s="27"/>
      <c r="J366" s="27"/>
      <c r="K366" s="27"/>
      <c r="L366" s="27"/>
      <c r="M366" s="27"/>
      <c r="N366" s="27"/>
      <c r="O366" s="27"/>
    </row>
    <row r="367" spans="2:15" ht="15" customHeight="1" x14ac:dyDescent="0.25">
      <c r="B367" s="87" t="s">
        <v>106</v>
      </c>
      <c r="C367" s="88"/>
      <c r="D367" s="88"/>
      <c r="E367" s="89"/>
      <c r="F367" s="26">
        <v>50</v>
      </c>
      <c r="G367" s="26">
        <v>60</v>
      </c>
      <c r="H367" s="13">
        <v>0.56000000000000005</v>
      </c>
      <c r="I367" s="13">
        <v>0.67</v>
      </c>
      <c r="J367" s="13">
        <v>2.6</v>
      </c>
      <c r="K367" s="13">
        <v>3.11</v>
      </c>
      <c r="L367" s="13">
        <v>2.2599999999999998</v>
      </c>
      <c r="M367" s="13">
        <v>2.71</v>
      </c>
      <c r="N367" s="13">
        <v>35.700000000000003</v>
      </c>
      <c r="O367" s="13">
        <v>42.83</v>
      </c>
    </row>
    <row r="368" spans="2:15" ht="15" customHeight="1" x14ac:dyDescent="0.25">
      <c r="B368" s="87" t="s">
        <v>131</v>
      </c>
      <c r="C368" s="88"/>
      <c r="D368" s="88"/>
      <c r="E368" s="89"/>
      <c r="F368" s="12">
        <v>120</v>
      </c>
      <c r="G368" s="12">
        <v>150</v>
      </c>
      <c r="H368" s="12">
        <v>4.72</v>
      </c>
      <c r="I368" s="12">
        <v>5.91</v>
      </c>
      <c r="J368" s="12">
        <v>4.05</v>
      </c>
      <c r="K368" s="12">
        <v>5.07</v>
      </c>
      <c r="L368" s="12">
        <v>27.29</v>
      </c>
      <c r="M368" s="12">
        <v>34.32</v>
      </c>
      <c r="N368" s="12">
        <v>146.94</v>
      </c>
      <c r="O368" s="12">
        <v>188.67</v>
      </c>
    </row>
    <row r="369" spans="2:15" ht="15" customHeight="1" x14ac:dyDescent="0.25">
      <c r="B369" s="112" t="s">
        <v>69</v>
      </c>
      <c r="C369" s="113"/>
      <c r="D369" s="113"/>
      <c r="E369" s="114"/>
      <c r="F369" s="12">
        <v>50</v>
      </c>
      <c r="G369" s="12">
        <v>100</v>
      </c>
      <c r="H369" s="12">
        <v>6.4</v>
      </c>
      <c r="I369" s="12">
        <v>12.8</v>
      </c>
      <c r="J369" s="12">
        <v>11.1</v>
      </c>
      <c r="K369" s="12">
        <v>20.2</v>
      </c>
      <c r="L369" s="12">
        <v>0.75</v>
      </c>
      <c r="M369" s="12">
        <v>1.5</v>
      </c>
      <c r="N369" s="12">
        <v>128.5</v>
      </c>
      <c r="O369" s="12">
        <v>257</v>
      </c>
    </row>
    <row r="370" spans="2:15" x14ac:dyDescent="0.25">
      <c r="B370" s="81" t="s">
        <v>57</v>
      </c>
      <c r="C370" s="82"/>
      <c r="D370" s="82"/>
      <c r="E370" s="83"/>
      <c r="F370" s="27">
        <v>150</v>
      </c>
      <c r="G370" s="27">
        <v>200</v>
      </c>
      <c r="H370" s="27">
        <v>1.05</v>
      </c>
      <c r="I370" s="27">
        <v>1.4</v>
      </c>
      <c r="J370" s="27">
        <v>0.15</v>
      </c>
      <c r="K370" s="27">
        <v>0.2</v>
      </c>
      <c r="L370" s="27">
        <v>19.8</v>
      </c>
      <c r="M370" s="27">
        <v>26.4</v>
      </c>
      <c r="N370" s="27">
        <v>90</v>
      </c>
      <c r="O370" s="27">
        <v>120</v>
      </c>
    </row>
    <row r="371" spans="2:15" ht="15" customHeight="1" x14ac:dyDescent="0.25">
      <c r="B371" s="87" t="s">
        <v>13</v>
      </c>
      <c r="C371" s="88"/>
      <c r="D371" s="88"/>
      <c r="E371" s="89"/>
      <c r="F371" s="28">
        <v>20</v>
      </c>
      <c r="G371" s="28">
        <v>40</v>
      </c>
      <c r="H371" s="28">
        <v>1.32</v>
      </c>
      <c r="I371" s="28">
        <v>3.8</v>
      </c>
      <c r="J371" s="28">
        <v>0.24</v>
      </c>
      <c r="K371" s="28">
        <v>1.24</v>
      </c>
      <c r="L371" s="28">
        <v>6.68</v>
      </c>
      <c r="M371" s="28">
        <v>16.399999999999999</v>
      </c>
      <c r="N371" s="28">
        <v>34.799999999999997</v>
      </c>
      <c r="O371" s="28">
        <v>83</v>
      </c>
    </row>
    <row r="372" spans="2:15" ht="15" customHeight="1" x14ac:dyDescent="0.25">
      <c r="B372" s="81" t="s">
        <v>22</v>
      </c>
      <c r="C372" s="82"/>
      <c r="D372" s="82"/>
      <c r="E372" s="83"/>
      <c r="F372" s="27">
        <v>20</v>
      </c>
      <c r="G372" s="27">
        <v>20</v>
      </c>
      <c r="H372" s="12">
        <v>2.08</v>
      </c>
      <c r="I372" s="12">
        <v>2.08</v>
      </c>
      <c r="J372" s="12">
        <v>0.68</v>
      </c>
      <c r="K372" s="12">
        <v>0.68</v>
      </c>
      <c r="L372" s="12">
        <v>9.9</v>
      </c>
      <c r="M372" s="12">
        <v>9.9</v>
      </c>
      <c r="N372" s="12">
        <v>54</v>
      </c>
      <c r="O372" s="12">
        <v>54</v>
      </c>
    </row>
    <row r="373" spans="2:15" ht="15" customHeight="1" x14ac:dyDescent="0.25">
      <c r="B373" s="4" t="s">
        <v>10</v>
      </c>
      <c r="C373" s="6"/>
      <c r="D373" s="6"/>
      <c r="E373" s="5"/>
      <c r="F373" s="3">
        <v>0.17</v>
      </c>
      <c r="G373" s="3">
        <v>0.17</v>
      </c>
      <c r="H373" s="39">
        <f>H367+H368+H369+H370+H371+H372</f>
        <v>16.130000000000003</v>
      </c>
      <c r="I373" s="39">
        <f t="shared" ref="I373:J373" si="62">I367+I368+I369+I370+I371+I372</f>
        <v>26.660000000000004</v>
      </c>
      <c r="J373" s="39">
        <f t="shared" si="62"/>
        <v>18.819999999999997</v>
      </c>
      <c r="K373" s="39">
        <f>K367+K369+K370+K371+K372</f>
        <v>25.429999999999996</v>
      </c>
      <c r="L373" s="39">
        <f>L367+L368+L369+L371</f>
        <v>36.979999999999997</v>
      </c>
      <c r="M373" s="39">
        <f>M367+M368+M369+M371</f>
        <v>54.93</v>
      </c>
      <c r="N373" s="39">
        <f>N367+N368+N369+N371</f>
        <v>345.94</v>
      </c>
      <c r="O373" s="39">
        <f>O367+O368+O369+O371</f>
        <v>571.5</v>
      </c>
    </row>
    <row r="374" spans="2:15" ht="15" customHeight="1" x14ac:dyDescent="0.25">
      <c r="B374" s="84" t="s">
        <v>17</v>
      </c>
      <c r="C374" s="85"/>
      <c r="D374" s="85"/>
      <c r="E374" s="85"/>
      <c r="F374" s="86"/>
      <c r="G374" s="27"/>
      <c r="H374" s="27"/>
      <c r="I374" s="27"/>
      <c r="J374" s="27"/>
      <c r="K374" s="27"/>
      <c r="L374" s="27"/>
      <c r="M374" s="27"/>
      <c r="N374" s="27"/>
      <c r="O374" s="27"/>
    </row>
    <row r="375" spans="2:15" ht="15" customHeight="1" x14ac:dyDescent="0.25">
      <c r="B375" s="81" t="s">
        <v>52</v>
      </c>
      <c r="C375" s="82"/>
      <c r="D375" s="82"/>
      <c r="E375" s="83"/>
      <c r="F375" s="27">
        <v>120</v>
      </c>
      <c r="G375" s="27">
        <v>150</v>
      </c>
      <c r="H375" s="27">
        <v>1.8</v>
      </c>
      <c r="I375" s="27">
        <v>2.25</v>
      </c>
      <c r="J375" s="27">
        <v>1.94</v>
      </c>
      <c r="K375" s="27">
        <v>2.4300000000000002</v>
      </c>
      <c r="L375" s="27">
        <v>9.73</v>
      </c>
      <c r="M375" s="27">
        <v>12.16</v>
      </c>
      <c r="N375" s="27">
        <v>29.41</v>
      </c>
      <c r="O375" s="27">
        <v>36.76</v>
      </c>
    </row>
    <row r="376" spans="2:15" ht="15" customHeight="1" x14ac:dyDescent="0.25">
      <c r="B376" s="81" t="s">
        <v>53</v>
      </c>
      <c r="C376" s="82"/>
      <c r="D376" s="82"/>
      <c r="E376" s="83"/>
      <c r="F376" s="27">
        <v>150</v>
      </c>
      <c r="G376" s="27">
        <v>200</v>
      </c>
      <c r="H376" s="27">
        <v>0.06</v>
      </c>
      <c r="I376" s="27">
        <v>0.09</v>
      </c>
      <c r="J376" s="27"/>
      <c r="K376" s="27"/>
      <c r="L376" s="27">
        <v>13.68</v>
      </c>
      <c r="M376" s="27">
        <v>18.23</v>
      </c>
      <c r="N376" s="27">
        <v>53.39</v>
      </c>
      <c r="O376" s="27">
        <v>70.19</v>
      </c>
    </row>
    <row r="377" spans="2:15" ht="15" customHeight="1" x14ac:dyDescent="0.25">
      <c r="B377" s="73" t="s">
        <v>10</v>
      </c>
      <c r="C377" s="74"/>
      <c r="D377" s="74"/>
      <c r="E377" s="75"/>
      <c r="F377" s="3">
        <v>0.09</v>
      </c>
      <c r="G377" s="3">
        <v>7.0000000000000007E-2</v>
      </c>
      <c r="H377" s="39">
        <f>H375+H376</f>
        <v>1.86</v>
      </c>
      <c r="I377" s="39">
        <f t="shared" ref="I377:O377" si="63">I375+I376</f>
        <v>2.34</v>
      </c>
      <c r="J377" s="39">
        <f t="shared" si="63"/>
        <v>1.94</v>
      </c>
      <c r="K377" s="39">
        <f t="shared" si="63"/>
        <v>2.4300000000000002</v>
      </c>
      <c r="L377" s="39">
        <f t="shared" si="63"/>
        <v>23.41</v>
      </c>
      <c r="M377" s="39">
        <f t="shared" si="63"/>
        <v>30.39</v>
      </c>
      <c r="N377" s="39">
        <f t="shared" si="63"/>
        <v>82.8</v>
      </c>
      <c r="O377" s="39">
        <f t="shared" si="63"/>
        <v>106.94999999999999</v>
      </c>
    </row>
    <row r="378" spans="2:15" ht="15" customHeight="1" x14ac:dyDescent="0.25">
      <c r="B378" s="73" t="s">
        <v>19</v>
      </c>
      <c r="C378" s="74"/>
      <c r="D378" s="74"/>
      <c r="E378" s="75"/>
      <c r="F378" s="3">
        <v>1</v>
      </c>
      <c r="G378" s="3">
        <v>1</v>
      </c>
      <c r="H378" s="40">
        <f t="shared" ref="H378:O378" si="64">H348+H351+H360+H365+H373+H377</f>
        <v>49.04</v>
      </c>
      <c r="I378" s="40">
        <f t="shared" si="64"/>
        <v>72.84</v>
      </c>
      <c r="J378" s="40">
        <f t="shared" si="64"/>
        <v>53.019999999999996</v>
      </c>
      <c r="K378" s="40">
        <f t="shared" si="64"/>
        <v>71.209999999999994</v>
      </c>
      <c r="L378" s="40">
        <f t="shared" si="64"/>
        <v>206.4</v>
      </c>
      <c r="M378" s="40">
        <f t="shared" si="64"/>
        <v>277.11</v>
      </c>
      <c r="N378" s="40">
        <f t="shared" si="64"/>
        <v>1491.36</v>
      </c>
      <c r="O378" s="40">
        <f t="shared" si="64"/>
        <v>2075.4499999999998</v>
      </c>
    </row>
    <row r="379" spans="2:15" ht="15" customHeight="1" x14ac:dyDescent="0.25">
      <c r="B379" s="73" t="s">
        <v>20</v>
      </c>
      <c r="C379" s="74"/>
      <c r="D379" s="74"/>
      <c r="E379" s="75"/>
      <c r="F379" s="1"/>
      <c r="G379" s="1"/>
      <c r="H379" s="39">
        <v>1</v>
      </c>
      <c r="I379" s="39">
        <v>1</v>
      </c>
      <c r="J379" s="7">
        <f>J378/H378</f>
        <v>1.0811582381729199</v>
      </c>
      <c r="K379" s="7">
        <f>K378/I378</f>
        <v>0.97762218561230085</v>
      </c>
      <c r="L379" s="7">
        <f>L378/H378</f>
        <v>4.2088091353996742</v>
      </c>
      <c r="M379" s="7">
        <f>M378/I378</f>
        <v>3.804365733113674</v>
      </c>
      <c r="N379" s="39"/>
      <c r="O379" s="39"/>
    </row>
    <row r="380" spans="2:15" ht="15" customHeight="1" x14ac:dyDescent="0.25">
      <c r="B380" s="8"/>
      <c r="C380" s="8"/>
      <c r="D380" s="8"/>
      <c r="E380" s="8"/>
      <c r="F380" s="9"/>
      <c r="G380" s="9"/>
      <c r="H380" s="11"/>
      <c r="I380" s="11"/>
      <c r="J380" s="18"/>
      <c r="K380" s="18"/>
      <c r="L380" s="18"/>
      <c r="M380" s="18"/>
      <c r="N380" s="11"/>
      <c r="O380" s="11"/>
    </row>
    <row r="381" spans="2:15" ht="15" customHeight="1" x14ac:dyDescent="0.25"/>
    <row r="382" spans="2:15" ht="15" customHeight="1" x14ac:dyDescent="0.25">
      <c r="B382" s="77" t="s">
        <v>44</v>
      </c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</row>
    <row r="383" spans="2:15" ht="15" customHeight="1" x14ac:dyDescent="0.25">
      <c r="B383" s="76" t="s">
        <v>51</v>
      </c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4" spans="2:15" ht="15" customHeight="1" x14ac:dyDescent="0.25">
      <c r="B384" s="118" t="s">
        <v>0</v>
      </c>
      <c r="C384" s="119"/>
      <c r="D384" s="119"/>
      <c r="E384" s="120"/>
      <c r="F384" s="84" t="s">
        <v>1</v>
      </c>
      <c r="G384" s="86"/>
      <c r="H384" s="84" t="s">
        <v>2</v>
      </c>
      <c r="I384" s="86"/>
      <c r="J384" s="84" t="s">
        <v>3</v>
      </c>
      <c r="K384" s="86"/>
      <c r="L384" s="84" t="s">
        <v>4</v>
      </c>
      <c r="M384" s="86"/>
      <c r="N384" s="84" t="s">
        <v>5</v>
      </c>
      <c r="O384" s="86"/>
    </row>
    <row r="385" spans="2:15" x14ac:dyDescent="0.25">
      <c r="B385" s="121"/>
      <c r="C385" s="122"/>
      <c r="D385" s="122"/>
      <c r="E385" s="123"/>
      <c r="F385" s="39" t="s">
        <v>6</v>
      </c>
      <c r="G385" s="39" t="s">
        <v>7</v>
      </c>
      <c r="H385" s="39" t="s">
        <v>6</v>
      </c>
      <c r="I385" s="39" t="s">
        <v>7</v>
      </c>
      <c r="J385" s="39" t="s">
        <v>6</v>
      </c>
      <c r="K385" s="39" t="s">
        <v>7</v>
      </c>
      <c r="L385" s="39" t="s">
        <v>6</v>
      </c>
      <c r="M385" s="39" t="s">
        <v>7</v>
      </c>
      <c r="N385" s="39" t="s">
        <v>6</v>
      </c>
      <c r="O385" s="39" t="s">
        <v>7</v>
      </c>
    </row>
    <row r="386" spans="2:15" ht="15" customHeight="1" x14ac:dyDescent="0.25">
      <c r="B386" s="84" t="s">
        <v>8</v>
      </c>
      <c r="C386" s="85"/>
      <c r="D386" s="85"/>
      <c r="E386" s="86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ht="15" customHeight="1" x14ac:dyDescent="0.25">
      <c r="B387" s="100" t="s">
        <v>145</v>
      </c>
      <c r="C387" s="101"/>
      <c r="D387" s="101"/>
      <c r="E387" s="102"/>
      <c r="F387" s="12" t="s">
        <v>133</v>
      </c>
      <c r="G387" s="12" t="s">
        <v>117</v>
      </c>
      <c r="H387" s="12">
        <v>16.84</v>
      </c>
      <c r="I387" s="12">
        <v>21.31</v>
      </c>
      <c r="J387" s="12">
        <v>8.3699999999999992</v>
      </c>
      <c r="K387" s="12">
        <v>10.14</v>
      </c>
      <c r="L387" s="12">
        <v>16.010000000000002</v>
      </c>
      <c r="M387" s="12">
        <v>18.670000000000002</v>
      </c>
      <c r="N387" s="12">
        <v>243.56</v>
      </c>
      <c r="O387" s="12">
        <v>308.81</v>
      </c>
    </row>
    <row r="388" spans="2:15" ht="15" customHeight="1" x14ac:dyDescent="0.25">
      <c r="B388" s="93" t="s">
        <v>132</v>
      </c>
      <c r="C388" s="94"/>
      <c r="D388" s="94"/>
      <c r="E388" s="95"/>
      <c r="F388" s="28">
        <v>130</v>
      </c>
      <c r="G388" s="28">
        <v>180</v>
      </c>
      <c r="H388" s="27">
        <v>2.29</v>
      </c>
      <c r="I388" s="27">
        <v>3.52</v>
      </c>
      <c r="J388" s="27">
        <v>1.96</v>
      </c>
      <c r="K388" s="27">
        <v>2.63</v>
      </c>
      <c r="L388" s="27">
        <v>12.23</v>
      </c>
      <c r="M388" s="27">
        <v>22.73</v>
      </c>
      <c r="N388" s="27">
        <v>76.25</v>
      </c>
      <c r="O388" s="27">
        <v>129.69</v>
      </c>
    </row>
    <row r="389" spans="2:15" ht="15" customHeight="1" x14ac:dyDescent="0.25">
      <c r="B389" s="100" t="s">
        <v>23</v>
      </c>
      <c r="C389" s="101"/>
      <c r="D389" s="101"/>
      <c r="E389" s="102"/>
      <c r="F389" s="28">
        <v>25</v>
      </c>
      <c r="G389" s="28">
        <v>35</v>
      </c>
      <c r="H389" s="27">
        <v>2.93</v>
      </c>
      <c r="I389" s="27">
        <v>4.0999999999999996</v>
      </c>
      <c r="J389" s="27">
        <v>2.37</v>
      </c>
      <c r="K389" s="27">
        <v>3.31</v>
      </c>
      <c r="L389" s="27">
        <v>7.57</v>
      </c>
      <c r="M389" s="27">
        <v>10.61</v>
      </c>
      <c r="N389" s="27">
        <v>63.48</v>
      </c>
      <c r="O389" s="27">
        <v>88.87</v>
      </c>
    </row>
    <row r="390" spans="2:15" ht="18" customHeight="1" x14ac:dyDescent="0.25">
      <c r="B390" s="103" t="s">
        <v>10</v>
      </c>
      <c r="C390" s="104"/>
      <c r="D390" s="104"/>
      <c r="E390" s="105"/>
      <c r="F390" s="23">
        <v>0.19</v>
      </c>
      <c r="G390" s="23">
        <v>0.19</v>
      </c>
      <c r="H390" s="39">
        <f>H387+H388+H389</f>
        <v>22.06</v>
      </c>
      <c r="I390" s="39">
        <f t="shared" ref="I390:O390" si="65">I387+I388+I389</f>
        <v>28.93</v>
      </c>
      <c r="J390" s="39">
        <f t="shared" si="65"/>
        <v>12.7</v>
      </c>
      <c r="K390" s="39">
        <f t="shared" si="65"/>
        <v>16.079999999999998</v>
      </c>
      <c r="L390" s="39">
        <f t="shared" si="65"/>
        <v>35.81</v>
      </c>
      <c r="M390" s="39">
        <f t="shared" si="65"/>
        <v>52.010000000000005</v>
      </c>
      <c r="N390" s="39">
        <f t="shared" si="65"/>
        <v>383.29</v>
      </c>
      <c r="O390" s="39">
        <f t="shared" si="65"/>
        <v>527.37</v>
      </c>
    </row>
    <row r="391" spans="2:15" ht="16.5" customHeight="1" x14ac:dyDescent="0.25">
      <c r="B391" s="90" t="s">
        <v>34</v>
      </c>
      <c r="C391" s="91"/>
      <c r="D391" s="91"/>
      <c r="E391" s="92"/>
      <c r="F391" s="40"/>
      <c r="G391" s="40"/>
      <c r="H391" s="39"/>
      <c r="I391" s="39"/>
      <c r="J391" s="39"/>
      <c r="K391" s="39"/>
      <c r="L391" s="39"/>
      <c r="M391" s="39"/>
      <c r="N391" s="39"/>
      <c r="O391" s="39"/>
    </row>
    <row r="392" spans="2:15" x14ac:dyDescent="0.25">
      <c r="B392" s="87" t="s">
        <v>18</v>
      </c>
      <c r="C392" s="88"/>
      <c r="D392" s="88"/>
      <c r="E392" s="89"/>
      <c r="F392" s="28">
        <v>150</v>
      </c>
      <c r="G392" s="28">
        <v>180</v>
      </c>
      <c r="H392" s="27">
        <v>0.6</v>
      </c>
      <c r="I392" s="27">
        <v>0.72</v>
      </c>
      <c r="J392" s="27">
        <v>0.6</v>
      </c>
      <c r="K392" s="27">
        <v>0.72</v>
      </c>
      <c r="L392" s="27">
        <v>14.7</v>
      </c>
      <c r="M392" s="27">
        <v>17.64</v>
      </c>
      <c r="N392" s="27">
        <v>70.5</v>
      </c>
      <c r="O392" s="27">
        <v>84.6</v>
      </c>
    </row>
    <row r="393" spans="2:15" x14ac:dyDescent="0.25">
      <c r="B393" s="106" t="s">
        <v>10</v>
      </c>
      <c r="C393" s="107"/>
      <c r="D393" s="107"/>
      <c r="E393" s="108"/>
      <c r="F393" s="23">
        <v>0.04</v>
      </c>
      <c r="G393" s="23">
        <v>0.04</v>
      </c>
      <c r="H393" s="39">
        <f>H392</f>
        <v>0.6</v>
      </c>
      <c r="I393" s="39">
        <f t="shared" ref="I393:O393" si="66">I392</f>
        <v>0.72</v>
      </c>
      <c r="J393" s="39">
        <f t="shared" si="66"/>
        <v>0.6</v>
      </c>
      <c r="K393" s="39">
        <f t="shared" si="66"/>
        <v>0.72</v>
      </c>
      <c r="L393" s="39">
        <f t="shared" si="66"/>
        <v>14.7</v>
      </c>
      <c r="M393" s="39">
        <f t="shared" si="66"/>
        <v>17.64</v>
      </c>
      <c r="N393" s="39">
        <f t="shared" si="66"/>
        <v>70.5</v>
      </c>
      <c r="O393" s="39">
        <f t="shared" si="66"/>
        <v>84.6</v>
      </c>
    </row>
    <row r="394" spans="2:15" ht="18" customHeight="1" x14ac:dyDescent="0.25">
      <c r="B394" s="90" t="s">
        <v>11</v>
      </c>
      <c r="C394" s="91"/>
      <c r="D394" s="91"/>
      <c r="E394" s="92"/>
      <c r="F394" s="24"/>
      <c r="G394" s="24"/>
      <c r="H394" s="1"/>
      <c r="I394" s="1"/>
      <c r="J394" s="1"/>
      <c r="K394" s="1"/>
      <c r="L394" s="1"/>
      <c r="M394" s="1"/>
      <c r="N394" s="1"/>
      <c r="O394" s="1"/>
    </row>
    <row r="395" spans="2:15" ht="18" customHeight="1" x14ac:dyDescent="0.25">
      <c r="B395" s="109" t="s">
        <v>106</v>
      </c>
      <c r="C395" s="110"/>
      <c r="D395" s="110"/>
      <c r="E395" s="111"/>
      <c r="F395" s="26">
        <v>50</v>
      </c>
      <c r="G395" s="26">
        <v>60</v>
      </c>
      <c r="H395" s="13">
        <v>0.56000000000000005</v>
      </c>
      <c r="I395" s="13">
        <v>0.67</v>
      </c>
      <c r="J395" s="13">
        <v>2.6</v>
      </c>
      <c r="K395" s="13">
        <v>3.11</v>
      </c>
      <c r="L395" s="13">
        <v>2.2599999999999998</v>
      </c>
      <c r="M395" s="13">
        <v>2.71</v>
      </c>
      <c r="N395" s="13">
        <v>35.700000000000003</v>
      </c>
      <c r="O395" s="13">
        <v>42.83</v>
      </c>
    </row>
    <row r="396" spans="2:15" ht="15" customHeight="1" x14ac:dyDescent="0.25">
      <c r="B396" s="100" t="s">
        <v>144</v>
      </c>
      <c r="C396" s="101"/>
      <c r="D396" s="101"/>
      <c r="E396" s="102"/>
      <c r="F396" s="28" t="s">
        <v>83</v>
      </c>
      <c r="G396" s="28" t="s">
        <v>84</v>
      </c>
      <c r="H396" s="27">
        <v>1.22</v>
      </c>
      <c r="I396" s="27">
        <v>1.62</v>
      </c>
      <c r="J396" s="27">
        <v>1.77</v>
      </c>
      <c r="K396" s="27">
        <v>2.35</v>
      </c>
      <c r="L396" s="27">
        <v>3.29</v>
      </c>
      <c r="M396" s="27">
        <v>4.38</v>
      </c>
      <c r="N396" s="27">
        <v>36.82</v>
      </c>
      <c r="O396" s="27">
        <v>49.08</v>
      </c>
    </row>
    <row r="397" spans="2:15" ht="15" customHeight="1" x14ac:dyDescent="0.25">
      <c r="B397" s="87" t="s">
        <v>134</v>
      </c>
      <c r="C397" s="88"/>
      <c r="D397" s="88"/>
      <c r="E397" s="89"/>
      <c r="F397" s="12">
        <v>50</v>
      </c>
      <c r="G397" s="12">
        <v>70</v>
      </c>
      <c r="H397" s="27">
        <v>8.5500000000000007</v>
      </c>
      <c r="I397" s="27">
        <v>11.94</v>
      </c>
      <c r="J397" s="27">
        <v>5.07</v>
      </c>
      <c r="K397" s="27">
        <v>7.79</v>
      </c>
      <c r="L397" s="27">
        <v>6.38</v>
      </c>
      <c r="M397" s="27">
        <v>8.93</v>
      </c>
      <c r="N397" s="27">
        <v>104.54</v>
      </c>
      <c r="O397" s="27">
        <v>152.6</v>
      </c>
    </row>
    <row r="398" spans="2:15" ht="16.5" customHeight="1" x14ac:dyDescent="0.25">
      <c r="B398" s="87" t="s">
        <v>135</v>
      </c>
      <c r="C398" s="88"/>
      <c r="D398" s="88"/>
      <c r="E398" s="89"/>
      <c r="F398" s="12">
        <v>100</v>
      </c>
      <c r="G398" s="12">
        <v>120</v>
      </c>
      <c r="H398" s="12">
        <v>3.11</v>
      </c>
      <c r="I398" s="12">
        <v>3.74</v>
      </c>
      <c r="J398" s="12">
        <v>2.77</v>
      </c>
      <c r="K398" s="12">
        <v>3.29</v>
      </c>
      <c r="L398" s="12">
        <v>10.029999999999999</v>
      </c>
      <c r="M398" s="12">
        <v>16.850000000000001</v>
      </c>
      <c r="N398" s="12">
        <v>93.31</v>
      </c>
      <c r="O398" s="12">
        <v>111.83</v>
      </c>
    </row>
    <row r="399" spans="2:15" ht="15.75" customHeight="1" x14ac:dyDescent="0.25">
      <c r="B399" s="78" t="s">
        <v>55</v>
      </c>
      <c r="C399" s="79"/>
      <c r="D399" s="79"/>
      <c r="E399" s="80"/>
      <c r="F399" s="27">
        <v>150</v>
      </c>
      <c r="G399" s="27">
        <v>180</v>
      </c>
      <c r="H399" s="27">
        <v>0.12</v>
      </c>
      <c r="I399" s="27">
        <v>0.14000000000000001</v>
      </c>
      <c r="J399" s="27">
        <v>0.12</v>
      </c>
      <c r="K399" s="27">
        <v>0.14000000000000001</v>
      </c>
      <c r="L399" s="27">
        <v>17.91</v>
      </c>
      <c r="M399" s="27">
        <v>21.49</v>
      </c>
      <c r="N399" s="27">
        <v>73.95</v>
      </c>
      <c r="O399" s="27">
        <v>88.74</v>
      </c>
    </row>
    <row r="400" spans="2:15" ht="15" customHeight="1" x14ac:dyDescent="0.25">
      <c r="B400" s="81" t="s">
        <v>13</v>
      </c>
      <c r="C400" s="82"/>
      <c r="D400" s="82"/>
      <c r="E400" s="83"/>
      <c r="F400" s="27">
        <v>30</v>
      </c>
      <c r="G400" s="27">
        <v>60</v>
      </c>
      <c r="H400" s="27">
        <v>1.98</v>
      </c>
      <c r="I400" s="27">
        <v>3.96</v>
      </c>
      <c r="J400" s="27">
        <v>0.36</v>
      </c>
      <c r="K400" s="27">
        <v>0.72</v>
      </c>
      <c r="L400" s="27">
        <v>10.02</v>
      </c>
      <c r="M400" s="27">
        <v>20.04</v>
      </c>
      <c r="N400" s="27">
        <v>52.2</v>
      </c>
      <c r="O400" s="27">
        <v>104.4</v>
      </c>
    </row>
    <row r="401" spans="2:15" x14ac:dyDescent="0.25">
      <c r="B401" s="73" t="s">
        <v>10</v>
      </c>
      <c r="C401" s="74"/>
      <c r="D401" s="74"/>
      <c r="E401" s="75"/>
      <c r="F401" s="3">
        <v>0.3</v>
      </c>
      <c r="G401" s="3">
        <v>0.31</v>
      </c>
      <c r="H401" s="39">
        <f>H395+H396+H397+H399+H400</f>
        <v>12.43</v>
      </c>
      <c r="I401" s="39">
        <f>I395+I396+I397+I399+I400</f>
        <v>18.330000000000002</v>
      </c>
      <c r="J401" s="39">
        <f t="shared" ref="J401:O401" si="67">J395+J396+J397+J398+J399+J400</f>
        <v>12.69</v>
      </c>
      <c r="K401" s="39">
        <f t="shared" si="67"/>
        <v>17.399999999999999</v>
      </c>
      <c r="L401" s="39">
        <f t="shared" si="67"/>
        <v>49.89</v>
      </c>
      <c r="M401" s="39">
        <f t="shared" si="67"/>
        <v>74.400000000000006</v>
      </c>
      <c r="N401" s="39">
        <f t="shared" si="67"/>
        <v>396.52</v>
      </c>
      <c r="O401" s="39">
        <f t="shared" si="67"/>
        <v>549.48</v>
      </c>
    </row>
    <row r="402" spans="2:15" ht="15" customHeight="1" x14ac:dyDescent="0.25">
      <c r="B402" s="84" t="s">
        <v>14</v>
      </c>
      <c r="C402" s="85"/>
      <c r="D402" s="85"/>
      <c r="E402" s="86"/>
      <c r="F402" s="27"/>
      <c r="G402" s="27"/>
      <c r="H402" s="27"/>
      <c r="I402" s="27"/>
      <c r="J402" s="27"/>
      <c r="K402" s="27"/>
      <c r="L402" s="27"/>
      <c r="M402" s="27"/>
      <c r="N402" s="27"/>
      <c r="O402" s="27"/>
    </row>
    <row r="403" spans="2:15" ht="15" customHeight="1" x14ac:dyDescent="0.25">
      <c r="B403" s="78" t="s">
        <v>32</v>
      </c>
      <c r="C403" s="79"/>
      <c r="D403" s="79"/>
      <c r="E403" s="80"/>
      <c r="F403" s="27">
        <v>150</v>
      </c>
      <c r="G403" s="27">
        <v>150</v>
      </c>
      <c r="H403" s="27">
        <v>4.3499999999999996</v>
      </c>
      <c r="I403" s="27">
        <v>4.3499999999999996</v>
      </c>
      <c r="J403" s="27">
        <v>4.8</v>
      </c>
      <c r="K403" s="27">
        <v>4.8</v>
      </c>
      <c r="L403" s="27">
        <v>6</v>
      </c>
      <c r="M403" s="27">
        <v>6</v>
      </c>
      <c r="N403" s="27">
        <v>88.5</v>
      </c>
      <c r="O403" s="27">
        <v>88.5</v>
      </c>
    </row>
    <row r="404" spans="2:15" ht="15" customHeight="1" x14ac:dyDescent="0.25">
      <c r="B404" s="81" t="s">
        <v>22</v>
      </c>
      <c r="C404" s="82"/>
      <c r="D404" s="82"/>
      <c r="E404" s="83"/>
      <c r="F404" s="27">
        <v>20</v>
      </c>
      <c r="G404" s="27">
        <v>20</v>
      </c>
      <c r="H404" s="27">
        <v>2.08</v>
      </c>
      <c r="I404" s="27">
        <v>2.08</v>
      </c>
      <c r="J404" s="27">
        <v>0.68</v>
      </c>
      <c r="K404" s="27">
        <v>0.68</v>
      </c>
      <c r="L404" s="27">
        <v>9.9</v>
      </c>
      <c r="M404" s="27">
        <v>9.9</v>
      </c>
      <c r="N404" s="27">
        <v>54</v>
      </c>
      <c r="O404" s="27">
        <v>54</v>
      </c>
    </row>
    <row r="405" spans="2:15" x14ac:dyDescent="0.25">
      <c r="B405" s="73" t="s">
        <v>10</v>
      </c>
      <c r="C405" s="74"/>
      <c r="D405" s="74"/>
      <c r="E405" s="75"/>
      <c r="F405" s="3">
        <v>0.13</v>
      </c>
      <c r="G405" s="3">
        <v>0.13</v>
      </c>
      <c r="H405" s="39">
        <f>H403+H404</f>
        <v>6.43</v>
      </c>
      <c r="I405" s="39">
        <f t="shared" ref="I405:N405" si="68">I403+I404</f>
        <v>6.43</v>
      </c>
      <c r="J405" s="39">
        <f t="shared" si="68"/>
        <v>5.4799999999999995</v>
      </c>
      <c r="K405" s="39">
        <f t="shared" si="68"/>
        <v>5.4799999999999995</v>
      </c>
      <c r="L405" s="39">
        <f t="shared" si="68"/>
        <v>15.9</v>
      </c>
      <c r="M405" s="39">
        <f t="shared" si="68"/>
        <v>15.9</v>
      </c>
      <c r="N405" s="39">
        <f t="shared" si="68"/>
        <v>142.5</v>
      </c>
      <c r="O405" s="39">
        <f>O403+O404</f>
        <v>142.5</v>
      </c>
    </row>
    <row r="406" spans="2:15" ht="15" customHeight="1" x14ac:dyDescent="0.25">
      <c r="B406" s="84" t="s">
        <v>35</v>
      </c>
      <c r="C406" s="85"/>
      <c r="D406" s="85"/>
      <c r="E406" s="86"/>
      <c r="F406" s="27"/>
      <c r="G406" s="27"/>
      <c r="H406" s="27"/>
      <c r="I406" s="27"/>
      <c r="J406" s="27"/>
      <c r="K406" s="27"/>
      <c r="L406" s="27"/>
      <c r="M406" s="27"/>
      <c r="N406" s="27"/>
      <c r="O406" s="27"/>
    </row>
    <row r="407" spans="2:15" ht="15" customHeight="1" x14ac:dyDescent="0.25">
      <c r="B407" s="81" t="s">
        <v>102</v>
      </c>
      <c r="C407" s="74"/>
      <c r="D407" s="74"/>
      <c r="E407" s="75"/>
      <c r="F407" s="22">
        <v>30</v>
      </c>
      <c r="G407" s="22">
        <v>40</v>
      </c>
      <c r="H407" s="22">
        <v>0.33</v>
      </c>
      <c r="I407" s="22">
        <v>0.44</v>
      </c>
      <c r="J407" s="22">
        <v>0.06</v>
      </c>
      <c r="K407" s="22">
        <v>0.08</v>
      </c>
      <c r="L407" s="22">
        <v>1.1399999999999999</v>
      </c>
      <c r="M407" s="22">
        <v>1.52</v>
      </c>
      <c r="N407" s="22">
        <v>7.2</v>
      </c>
      <c r="O407" s="22">
        <v>9.6</v>
      </c>
    </row>
    <row r="408" spans="2:15" ht="16.5" customHeight="1" x14ac:dyDescent="0.25">
      <c r="B408" s="87" t="s">
        <v>136</v>
      </c>
      <c r="C408" s="88"/>
      <c r="D408" s="88"/>
      <c r="E408" s="88"/>
      <c r="F408" s="52">
        <v>130</v>
      </c>
      <c r="G408" s="52">
        <v>160</v>
      </c>
      <c r="H408" s="52">
        <v>6.94</v>
      </c>
      <c r="I408" s="52">
        <v>8.5399999999999991</v>
      </c>
      <c r="J408" s="52">
        <v>6.74</v>
      </c>
      <c r="K408" s="52">
        <v>12.53</v>
      </c>
      <c r="L408" s="52">
        <v>32.53</v>
      </c>
      <c r="M408" s="52">
        <v>40.04</v>
      </c>
      <c r="N408" s="52">
        <v>209.64</v>
      </c>
      <c r="O408" s="52">
        <v>287.98</v>
      </c>
    </row>
    <row r="409" spans="2:15" ht="15" customHeight="1" x14ac:dyDescent="0.25">
      <c r="B409" s="96" t="s">
        <v>15</v>
      </c>
      <c r="C409" s="97"/>
      <c r="D409" s="97"/>
      <c r="E409" s="98"/>
      <c r="F409" s="59">
        <v>150</v>
      </c>
      <c r="G409" s="59">
        <v>180</v>
      </c>
      <c r="H409" s="60">
        <v>4.59</v>
      </c>
      <c r="I409" s="60">
        <v>5.51</v>
      </c>
      <c r="J409" s="60">
        <v>3.96</v>
      </c>
      <c r="K409" s="60">
        <v>4.75</v>
      </c>
      <c r="L409" s="60">
        <v>7.6</v>
      </c>
      <c r="M409" s="60">
        <v>9.1199999999999992</v>
      </c>
      <c r="N409" s="60">
        <v>85.48</v>
      </c>
      <c r="O409" s="60">
        <v>102.55</v>
      </c>
    </row>
    <row r="410" spans="2:15" ht="17.25" customHeight="1" x14ac:dyDescent="0.25">
      <c r="B410" s="87" t="s">
        <v>22</v>
      </c>
      <c r="C410" s="88"/>
      <c r="D410" s="88"/>
      <c r="E410" s="89"/>
      <c r="F410" s="28">
        <v>30</v>
      </c>
      <c r="G410" s="28">
        <v>30</v>
      </c>
      <c r="H410" s="28">
        <v>2.25</v>
      </c>
      <c r="I410" s="28">
        <v>2.25</v>
      </c>
      <c r="J410" s="28">
        <v>3.54</v>
      </c>
      <c r="K410" s="28">
        <v>3.54</v>
      </c>
      <c r="L410" s="28">
        <v>22.47</v>
      </c>
      <c r="M410" s="28">
        <v>22.47</v>
      </c>
      <c r="N410" s="28">
        <v>125.13</v>
      </c>
      <c r="O410" s="28">
        <v>125.13</v>
      </c>
    </row>
    <row r="411" spans="2:15" x14ac:dyDescent="0.25">
      <c r="B411" s="73" t="s">
        <v>10</v>
      </c>
      <c r="C411" s="74"/>
      <c r="D411" s="74"/>
      <c r="E411" s="75"/>
      <c r="F411" s="3">
        <v>0.2</v>
      </c>
      <c r="G411" s="3">
        <v>0.2</v>
      </c>
      <c r="H411" s="39">
        <f>H407+H408+H410</f>
        <v>9.52</v>
      </c>
      <c r="I411" s="39">
        <f>I407+I408+I410</f>
        <v>11.229999999999999</v>
      </c>
      <c r="J411" s="39">
        <f t="shared" ref="J411:O411" si="69">J407+J408+J409+J410</f>
        <v>14.3</v>
      </c>
      <c r="K411" s="39">
        <f t="shared" si="69"/>
        <v>20.9</v>
      </c>
      <c r="L411" s="39">
        <f t="shared" si="69"/>
        <v>63.74</v>
      </c>
      <c r="M411" s="39">
        <f t="shared" si="69"/>
        <v>73.150000000000006</v>
      </c>
      <c r="N411" s="39">
        <f t="shared" si="69"/>
        <v>427.45</v>
      </c>
      <c r="O411" s="39">
        <f t="shared" si="69"/>
        <v>525.26</v>
      </c>
    </row>
    <row r="412" spans="2:15" ht="15" customHeight="1" x14ac:dyDescent="0.25">
      <c r="B412" s="84" t="s">
        <v>17</v>
      </c>
      <c r="C412" s="85"/>
      <c r="D412" s="85"/>
      <c r="E412" s="85"/>
      <c r="F412" s="86"/>
      <c r="G412" s="27"/>
      <c r="H412" s="27"/>
      <c r="I412" s="27"/>
      <c r="J412" s="27"/>
      <c r="K412" s="27"/>
      <c r="L412" s="27"/>
      <c r="M412" s="27"/>
      <c r="N412" s="27"/>
      <c r="O412" s="27"/>
    </row>
    <row r="413" spans="2:15" ht="15" customHeight="1" x14ac:dyDescent="0.25">
      <c r="B413" s="81" t="s">
        <v>54</v>
      </c>
      <c r="C413" s="82"/>
      <c r="D413" s="82"/>
      <c r="E413" s="83"/>
      <c r="F413" s="27">
        <v>120</v>
      </c>
      <c r="G413" s="27">
        <v>150</v>
      </c>
      <c r="H413" s="27">
        <v>2.25</v>
      </c>
      <c r="I413" s="27">
        <v>2.81</v>
      </c>
      <c r="J413" s="27">
        <v>7.49</v>
      </c>
      <c r="K413" s="27">
        <v>9.3699999999999992</v>
      </c>
      <c r="L413" s="27">
        <v>5.54</v>
      </c>
      <c r="M413" s="27">
        <v>6.93</v>
      </c>
      <c r="N413" s="27">
        <v>59.29</v>
      </c>
      <c r="O413" s="27">
        <v>47.43</v>
      </c>
    </row>
    <row r="414" spans="2:15" ht="15" customHeight="1" x14ac:dyDescent="0.25">
      <c r="B414" s="81" t="s">
        <v>25</v>
      </c>
      <c r="C414" s="82"/>
      <c r="D414" s="82"/>
      <c r="E414" s="83"/>
      <c r="F414" s="27">
        <v>150</v>
      </c>
      <c r="G414" s="27">
        <v>200</v>
      </c>
      <c r="H414" s="27">
        <v>0.02</v>
      </c>
      <c r="I414" s="27">
        <v>0.04</v>
      </c>
      <c r="J414" s="27">
        <v>0.01</v>
      </c>
      <c r="K414" s="27">
        <v>0.01</v>
      </c>
      <c r="L414" s="27">
        <v>6.99</v>
      </c>
      <c r="M414" s="27">
        <v>9.99</v>
      </c>
      <c r="N414" s="27">
        <v>28.1</v>
      </c>
      <c r="O414" s="27">
        <v>40.15</v>
      </c>
    </row>
    <row r="415" spans="2:15" x14ac:dyDescent="0.25">
      <c r="B415" s="73" t="s">
        <v>10</v>
      </c>
      <c r="C415" s="74"/>
      <c r="D415" s="74"/>
      <c r="E415" s="75"/>
      <c r="F415" s="3">
        <v>0.14000000000000001</v>
      </c>
      <c r="G415" s="3">
        <v>0.13</v>
      </c>
      <c r="H415" s="39">
        <f>H413+H414</f>
        <v>2.27</v>
      </c>
      <c r="I415" s="39">
        <f t="shared" ref="I415:O415" si="70">I413+I414</f>
        <v>2.85</v>
      </c>
      <c r="J415" s="39">
        <f t="shared" si="70"/>
        <v>7.5</v>
      </c>
      <c r="K415" s="39">
        <f t="shared" si="70"/>
        <v>9.379999999999999</v>
      </c>
      <c r="L415" s="39">
        <f t="shared" si="70"/>
        <v>12.530000000000001</v>
      </c>
      <c r="M415" s="39">
        <f t="shared" si="70"/>
        <v>16.920000000000002</v>
      </c>
      <c r="N415" s="39">
        <f t="shared" si="70"/>
        <v>87.39</v>
      </c>
      <c r="O415" s="39">
        <f t="shared" si="70"/>
        <v>87.58</v>
      </c>
    </row>
    <row r="416" spans="2:15" ht="15" customHeight="1" x14ac:dyDescent="0.25">
      <c r="B416" s="73" t="s">
        <v>19</v>
      </c>
      <c r="C416" s="74"/>
      <c r="D416" s="74"/>
      <c r="E416" s="75"/>
      <c r="F416" s="3">
        <v>1</v>
      </c>
      <c r="G416" s="3">
        <v>1</v>
      </c>
      <c r="H416" s="39">
        <f t="shared" ref="H416:O416" si="71">H390+H393+H401+H405+H411+H415</f>
        <v>53.310000000000009</v>
      </c>
      <c r="I416" s="39">
        <f t="shared" si="71"/>
        <v>68.489999999999995</v>
      </c>
      <c r="J416" s="39">
        <f t="shared" si="71"/>
        <v>53.269999999999996</v>
      </c>
      <c r="K416" s="39">
        <f t="shared" si="71"/>
        <v>69.959999999999994</v>
      </c>
      <c r="L416" s="39">
        <f t="shared" si="71"/>
        <v>192.57000000000002</v>
      </c>
      <c r="M416" s="39">
        <f t="shared" si="71"/>
        <v>250.02000000000004</v>
      </c>
      <c r="N416" s="39">
        <f t="shared" si="71"/>
        <v>1507.65</v>
      </c>
      <c r="O416" s="39">
        <f t="shared" si="71"/>
        <v>1916.79</v>
      </c>
    </row>
    <row r="417" spans="2:15" ht="15" customHeight="1" x14ac:dyDescent="0.25">
      <c r="B417" s="73" t="s">
        <v>20</v>
      </c>
      <c r="C417" s="74"/>
      <c r="D417" s="74"/>
      <c r="E417" s="75"/>
      <c r="F417" s="1"/>
      <c r="G417" s="1"/>
      <c r="H417" s="39">
        <v>1</v>
      </c>
      <c r="I417" s="39">
        <v>1</v>
      </c>
      <c r="J417" s="7">
        <f>J416/H416</f>
        <v>0.99924967173138224</v>
      </c>
      <c r="K417" s="7">
        <f>K416/I416</f>
        <v>1.0214629872974157</v>
      </c>
      <c r="L417" s="7">
        <f>L416/H416</f>
        <v>3.6122678671918962</v>
      </c>
      <c r="M417" s="7">
        <f>M416/I416</f>
        <v>3.650459921156374</v>
      </c>
      <c r="N417" s="39"/>
      <c r="O417" s="39"/>
    </row>
    <row r="418" spans="2:15" ht="15" customHeight="1" x14ac:dyDescent="0.25"/>
    <row r="419" spans="2:15" ht="15" customHeight="1" x14ac:dyDescent="0.25"/>
    <row r="423" spans="2:15" ht="17.25" customHeight="1" x14ac:dyDescent="0.25"/>
    <row r="424" spans="2:15" ht="15" customHeight="1" x14ac:dyDescent="0.25"/>
    <row r="426" spans="2:15" ht="15" customHeight="1" x14ac:dyDescent="0.25"/>
    <row r="427" spans="2:15" ht="15" customHeight="1" x14ac:dyDescent="0.25"/>
  </sheetData>
  <mergeCells count="407">
    <mergeCell ref="B171:O171"/>
    <mergeCell ref="B284:E284"/>
    <mergeCell ref="B205:E205"/>
    <mergeCell ref="B197:E197"/>
    <mergeCell ref="B189:E189"/>
    <mergeCell ref="B193:E193"/>
    <mergeCell ref="B190:E190"/>
    <mergeCell ref="B191:E191"/>
    <mergeCell ref="B194:E194"/>
    <mergeCell ref="B198:E198"/>
    <mergeCell ref="B202:E202"/>
    <mergeCell ref="B201:E201"/>
    <mergeCell ref="B206:E206"/>
    <mergeCell ref="B207:E207"/>
    <mergeCell ref="B208:E208"/>
    <mergeCell ref="B209:E209"/>
    <mergeCell ref="B204:E204"/>
    <mergeCell ref="B172:O172"/>
    <mergeCell ref="B195:E195"/>
    <mergeCell ref="B196:E196"/>
    <mergeCell ref="B177:E177"/>
    <mergeCell ref="B188:E188"/>
    <mergeCell ref="B203:E203"/>
    <mergeCell ref="N173:O173"/>
    <mergeCell ref="B176:E176"/>
    <mergeCell ref="B185:E185"/>
    <mergeCell ref="H215:I215"/>
    <mergeCell ref="J215:K215"/>
    <mergeCell ref="L215:M215"/>
    <mergeCell ref="B215:E216"/>
    <mergeCell ref="F173:G173"/>
    <mergeCell ref="H173:I173"/>
    <mergeCell ref="J173:K173"/>
    <mergeCell ref="L173:M173"/>
    <mergeCell ref="B178:E178"/>
    <mergeCell ref="B179:E179"/>
    <mergeCell ref="B182:E182"/>
    <mergeCell ref="B183:E183"/>
    <mergeCell ref="B186:E186"/>
    <mergeCell ref="B175:E175"/>
    <mergeCell ref="B173:E174"/>
    <mergeCell ref="B181:E181"/>
    <mergeCell ref="B184:E184"/>
    <mergeCell ref="B199:E199"/>
    <mergeCell ref="B200:E200"/>
    <mergeCell ref="B247:E247"/>
    <mergeCell ref="B248:E248"/>
    <mergeCell ref="B250:E250"/>
    <mergeCell ref="B234:E234"/>
    <mergeCell ref="B239:E239"/>
    <mergeCell ref="B217:E217"/>
    <mergeCell ref="B223:E223"/>
    <mergeCell ref="B226:E226"/>
    <mergeCell ref="B235:E235"/>
    <mergeCell ref="B236:E236"/>
    <mergeCell ref="B240:E240"/>
    <mergeCell ref="B241:E241"/>
    <mergeCell ref="B227:E227"/>
    <mergeCell ref="B219:E219"/>
    <mergeCell ref="B242:E242"/>
    <mergeCell ref="B243:E243"/>
    <mergeCell ref="B244:E244"/>
    <mergeCell ref="B143:E143"/>
    <mergeCell ref="B161:E161"/>
    <mergeCell ref="B163:E163"/>
    <mergeCell ref="B164:E164"/>
    <mergeCell ref="B165:E165"/>
    <mergeCell ref="B162:E162"/>
    <mergeCell ref="B156:E156"/>
    <mergeCell ref="B148:E148"/>
    <mergeCell ref="B146:E146"/>
    <mergeCell ref="B149:E149"/>
    <mergeCell ref="B150:E150"/>
    <mergeCell ref="B160:E160"/>
    <mergeCell ref="B154:E154"/>
    <mergeCell ref="B127:O127"/>
    <mergeCell ref="B132:E132"/>
    <mergeCell ref="B128:O128"/>
    <mergeCell ref="H129:I129"/>
    <mergeCell ref="J129:K129"/>
    <mergeCell ref="B157:E157"/>
    <mergeCell ref="B158:E158"/>
    <mergeCell ref="B116:E116"/>
    <mergeCell ref="B117:E117"/>
    <mergeCell ref="B119:E119"/>
    <mergeCell ref="B118:E118"/>
    <mergeCell ref="B129:E130"/>
    <mergeCell ref="F129:G129"/>
    <mergeCell ref="B144:E144"/>
    <mergeCell ref="B145:E145"/>
    <mergeCell ref="B153:E153"/>
    <mergeCell ref="B136:E136"/>
    <mergeCell ref="B139:E139"/>
    <mergeCell ref="B140:E140"/>
    <mergeCell ref="B141:E141"/>
    <mergeCell ref="B131:E131"/>
    <mergeCell ref="B133:E133"/>
    <mergeCell ref="B134:E134"/>
    <mergeCell ref="B152:E152"/>
    <mergeCell ref="B108:E108"/>
    <mergeCell ref="B113:E113"/>
    <mergeCell ref="B115:E115"/>
    <mergeCell ref="B65:E65"/>
    <mergeCell ref="B67:E67"/>
    <mergeCell ref="B69:E69"/>
    <mergeCell ref="B102:E102"/>
    <mergeCell ref="B103:E103"/>
    <mergeCell ref="B99:E99"/>
    <mergeCell ref="B98:E98"/>
    <mergeCell ref="B92:E92"/>
    <mergeCell ref="B89:E89"/>
    <mergeCell ref="J86:K86"/>
    <mergeCell ref="B86:E87"/>
    <mergeCell ref="B84:O84"/>
    <mergeCell ref="B85:O85"/>
    <mergeCell ref="B63:E63"/>
    <mergeCell ref="B3:O3"/>
    <mergeCell ref="B4:O4"/>
    <mergeCell ref="B9:E9"/>
    <mergeCell ref="B8:E8"/>
    <mergeCell ref="B11:E11"/>
    <mergeCell ref="B13:E13"/>
    <mergeCell ref="B17:E17"/>
    <mergeCell ref="B19:E19"/>
    <mergeCell ref="B7:E7"/>
    <mergeCell ref="B12:E12"/>
    <mergeCell ref="B15:E15"/>
    <mergeCell ref="B14:E14"/>
    <mergeCell ref="B5:E6"/>
    <mergeCell ref="F5:G5"/>
    <mergeCell ref="H5:I5"/>
    <mergeCell ref="B58:E58"/>
    <mergeCell ref="J5:K5"/>
    <mergeCell ref="B10:E10"/>
    <mergeCell ref="B18:E18"/>
    <mergeCell ref="B16:E16"/>
    <mergeCell ref="L5:M5"/>
    <mergeCell ref="N5:O5"/>
    <mergeCell ref="B51:E51"/>
    <mergeCell ref="H44:I44"/>
    <mergeCell ref="J44:K44"/>
    <mergeCell ref="L44:M44"/>
    <mergeCell ref="N44:O44"/>
    <mergeCell ref="B46:E46"/>
    <mergeCell ref="B38:E38"/>
    <mergeCell ref="B39:E39"/>
    <mergeCell ref="B40:E40"/>
    <mergeCell ref="B41:E41"/>
    <mergeCell ref="B44:E45"/>
    <mergeCell ref="F44:G44"/>
    <mergeCell ref="B47:E47"/>
    <mergeCell ref="B27:E27"/>
    <mergeCell ref="B20:E20"/>
    <mergeCell ref="B21:E21"/>
    <mergeCell ref="B22:E22"/>
    <mergeCell ref="B24:E24"/>
    <mergeCell ref="B25:E25"/>
    <mergeCell ref="B57:E57"/>
    <mergeCell ref="B55:E55"/>
    <mergeCell ref="B42:O42"/>
    <mergeCell ref="B43:O43"/>
    <mergeCell ref="B23:E23"/>
    <mergeCell ref="B28:E28"/>
    <mergeCell ref="B31:E31"/>
    <mergeCell ref="B26:E26"/>
    <mergeCell ref="B49:E49"/>
    <mergeCell ref="B50:E50"/>
    <mergeCell ref="B48:E48"/>
    <mergeCell ref="B52:E52"/>
    <mergeCell ref="B36:F36"/>
    <mergeCell ref="B32:E32"/>
    <mergeCell ref="B33:E33"/>
    <mergeCell ref="B35:E35"/>
    <mergeCell ref="B37:E37"/>
    <mergeCell ref="B29:E29"/>
    <mergeCell ref="B30:E30"/>
    <mergeCell ref="B34:E34"/>
    <mergeCell ref="B53:E53"/>
    <mergeCell ref="B59:E59"/>
    <mergeCell ref="F215:G215"/>
    <mergeCell ref="B61:E61"/>
    <mergeCell ref="B54:E54"/>
    <mergeCell ref="B137:E137"/>
    <mergeCell ref="B151:E151"/>
    <mergeCell ref="B66:E66"/>
    <mergeCell ref="B77:E77"/>
    <mergeCell ref="B78:E78"/>
    <mergeCell ref="B74:E74"/>
    <mergeCell ref="B114:F114"/>
    <mergeCell ref="B105:E105"/>
    <mergeCell ref="B56:E56"/>
    <mergeCell ref="B110:E110"/>
    <mergeCell ref="B111:E111"/>
    <mergeCell ref="B112:E112"/>
    <mergeCell ref="B60:E60"/>
    <mergeCell ref="B101:E101"/>
    <mergeCell ref="B94:E94"/>
    <mergeCell ref="B97:E97"/>
    <mergeCell ref="B100:E100"/>
    <mergeCell ref="B64:E64"/>
    <mergeCell ref="F86:G86"/>
    <mergeCell ref="B62:E62"/>
    <mergeCell ref="B251:E251"/>
    <mergeCell ref="B213:O213"/>
    <mergeCell ref="B214:O214"/>
    <mergeCell ref="B68:E68"/>
    <mergeCell ref="B73:F73"/>
    <mergeCell ref="B70:E70"/>
    <mergeCell ref="B71:E71"/>
    <mergeCell ref="N215:O215"/>
    <mergeCell ref="H86:I86"/>
    <mergeCell ref="L86:M86"/>
    <mergeCell ref="N86:O86"/>
    <mergeCell ref="B88:E88"/>
    <mergeCell ref="B91:E91"/>
    <mergeCell ref="B93:E93"/>
    <mergeCell ref="B95:E95"/>
    <mergeCell ref="B96:E96"/>
    <mergeCell ref="B75:E75"/>
    <mergeCell ref="B109:E109"/>
    <mergeCell ref="L129:M129"/>
    <mergeCell ref="N129:O129"/>
    <mergeCell ref="B104:E104"/>
    <mergeCell ref="B106:E106"/>
    <mergeCell ref="B107:E107"/>
    <mergeCell ref="B90:E90"/>
    <mergeCell ref="B257:E258"/>
    <mergeCell ref="F257:G257"/>
    <mergeCell ref="H257:I257"/>
    <mergeCell ref="J257:K257"/>
    <mergeCell ref="L257:M257"/>
    <mergeCell ref="N257:O257"/>
    <mergeCell ref="B255:O255"/>
    <mergeCell ref="B256:O256"/>
    <mergeCell ref="B218:E218"/>
    <mergeCell ref="B220:E220"/>
    <mergeCell ref="B221:E221"/>
    <mergeCell ref="B222:E222"/>
    <mergeCell ref="B224:E224"/>
    <mergeCell ref="B225:E225"/>
    <mergeCell ref="B228:E228"/>
    <mergeCell ref="B229:E229"/>
    <mergeCell ref="B230:E230"/>
    <mergeCell ref="B231:E231"/>
    <mergeCell ref="B232:E232"/>
    <mergeCell ref="B233:E233"/>
    <mergeCell ref="B245:E245"/>
    <mergeCell ref="B246:E246"/>
    <mergeCell ref="B237:E237"/>
    <mergeCell ref="B238:E238"/>
    <mergeCell ref="B275:E275"/>
    <mergeCell ref="B278:E278"/>
    <mergeCell ref="B283:E283"/>
    <mergeCell ref="B274:E274"/>
    <mergeCell ref="B276:E276"/>
    <mergeCell ref="B280:E280"/>
    <mergeCell ref="B279:E279"/>
    <mergeCell ref="B272:E272"/>
    <mergeCell ref="B285:E285"/>
    <mergeCell ref="B273:E273"/>
    <mergeCell ref="B281:E281"/>
    <mergeCell ref="B259:E259"/>
    <mergeCell ref="B264:E264"/>
    <mergeCell ref="B268:E268"/>
    <mergeCell ref="B269:E269"/>
    <mergeCell ref="B271:E271"/>
    <mergeCell ref="B260:E260"/>
    <mergeCell ref="B261:E261"/>
    <mergeCell ref="B262:E262"/>
    <mergeCell ref="B263:E263"/>
    <mergeCell ref="B267:E267"/>
    <mergeCell ref="B265:E265"/>
    <mergeCell ref="B266:E266"/>
    <mergeCell ref="B270:E270"/>
    <mergeCell ref="J300:K300"/>
    <mergeCell ref="L300:M300"/>
    <mergeCell ref="N300:O300"/>
    <mergeCell ref="B303:E303"/>
    <mergeCell ref="B317:E317"/>
    <mergeCell ref="B321:E321"/>
    <mergeCell ref="B298:O298"/>
    <mergeCell ref="B299:O299"/>
    <mergeCell ref="B311:E311"/>
    <mergeCell ref="B314:E314"/>
    <mergeCell ref="B318:E318"/>
    <mergeCell ref="B302:E302"/>
    <mergeCell ref="B304:E304"/>
    <mergeCell ref="B305:E305"/>
    <mergeCell ref="B306:E306"/>
    <mergeCell ref="B307:E307"/>
    <mergeCell ref="B308:E308"/>
    <mergeCell ref="B309:E309"/>
    <mergeCell ref="B310:E310"/>
    <mergeCell ref="B315:E315"/>
    <mergeCell ref="B316:E316"/>
    <mergeCell ref="B300:E301"/>
    <mergeCell ref="F300:G300"/>
    <mergeCell ref="H300:I300"/>
    <mergeCell ref="J342:K342"/>
    <mergeCell ref="N342:O342"/>
    <mergeCell ref="B344:E344"/>
    <mergeCell ref="B366:E366"/>
    <mergeCell ref="B367:E367"/>
    <mergeCell ref="B347:E347"/>
    <mergeCell ref="B348:E348"/>
    <mergeCell ref="B342:E343"/>
    <mergeCell ref="F342:G342"/>
    <mergeCell ref="L342:M342"/>
    <mergeCell ref="B349:E349"/>
    <mergeCell ref="B352:E352"/>
    <mergeCell ref="B356:E356"/>
    <mergeCell ref="B357:E357"/>
    <mergeCell ref="B359:E359"/>
    <mergeCell ref="B360:E360"/>
    <mergeCell ref="B362:E362"/>
    <mergeCell ref="B363:E363"/>
    <mergeCell ref="B353:E353"/>
    <mergeCell ref="B355:E355"/>
    <mergeCell ref="B350:E350"/>
    <mergeCell ref="B351:E351"/>
    <mergeCell ref="B290:E290"/>
    <mergeCell ref="B291:E291"/>
    <mergeCell ref="B293:E293"/>
    <mergeCell ref="B294:E294"/>
    <mergeCell ref="B289:E289"/>
    <mergeCell ref="B313:E313"/>
    <mergeCell ref="B324:E324"/>
    <mergeCell ref="B346:E346"/>
    <mergeCell ref="B312:E312"/>
    <mergeCell ref="B330:E330"/>
    <mergeCell ref="B320:E320"/>
    <mergeCell ref="B319:E319"/>
    <mergeCell ref="B332:E332"/>
    <mergeCell ref="B333:E333"/>
    <mergeCell ref="B326:E326"/>
    <mergeCell ref="B322:E322"/>
    <mergeCell ref="B323:E323"/>
    <mergeCell ref="B325:E325"/>
    <mergeCell ref="B327:E327"/>
    <mergeCell ref="B328:E328"/>
    <mergeCell ref="B329:E329"/>
    <mergeCell ref="B345:E345"/>
    <mergeCell ref="B331:E331"/>
    <mergeCell ref="B371:E371"/>
    <mergeCell ref="B372:E372"/>
    <mergeCell ref="F384:G384"/>
    <mergeCell ref="B395:E395"/>
    <mergeCell ref="B397:E397"/>
    <mergeCell ref="B398:E398"/>
    <mergeCell ref="B369:E369"/>
    <mergeCell ref="B354:E354"/>
    <mergeCell ref="B364:E364"/>
    <mergeCell ref="B396:E396"/>
    <mergeCell ref="B391:E391"/>
    <mergeCell ref="B384:E385"/>
    <mergeCell ref="B365:E365"/>
    <mergeCell ref="B358:E358"/>
    <mergeCell ref="B361:E361"/>
    <mergeCell ref="B368:E368"/>
    <mergeCell ref="B1:O1"/>
    <mergeCell ref="B387:E387"/>
    <mergeCell ref="B389:E389"/>
    <mergeCell ref="B390:E390"/>
    <mergeCell ref="B392:E392"/>
    <mergeCell ref="B393:E393"/>
    <mergeCell ref="J384:K384"/>
    <mergeCell ref="L384:M384"/>
    <mergeCell ref="N384:O384"/>
    <mergeCell ref="B370:E370"/>
    <mergeCell ref="B375:E375"/>
    <mergeCell ref="B377:E377"/>
    <mergeCell ref="B378:E378"/>
    <mergeCell ref="B379:E379"/>
    <mergeCell ref="B374:F374"/>
    <mergeCell ref="B376:E376"/>
    <mergeCell ref="B340:O340"/>
    <mergeCell ref="B341:O341"/>
    <mergeCell ref="B142:E142"/>
    <mergeCell ref="B187:E187"/>
    <mergeCell ref="B286:E286"/>
    <mergeCell ref="B287:E287"/>
    <mergeCell ref="H342:I342"/>
    <mergeCell ref="H384:I384"/>
    <mergeCell ref="B416:E416"/>
    <mergeCell ref="B417:E417"/>
    <mergeCell ref="B383:O383"/>
    <mergeCell ref="B382:O382"/>
    <mergeCell ref="B399:E399"/>
    <mergeCell ref="B400:E400"/>
    <mergeCell ref="B401:E401"/>
    <mergeCell ref="B403:E403"/>
    <mergeCell ref="B404:E404"/>
    <mergeCell ref="B405:E405"/>
    <mergeCell ref="B411:E411"/>
    <mergeCell ref="B413:E413"/>
    <mergeCell ref="B414:E414"/>
    <mergeCell ref="B402:E402"/>
    <mergeCell ref="B410:E410"/>
    <mergeCell ref="B412:F412"/>
    <mergeCell ref="B394:E394"/>
    <mergeCell ref="B415:E415"/>
    <mergeCell ref="B386:E386"/>
    <mergeCell ref="B388:E388"/>
    <mergeCell ref="B409:E409"/>
    <mergeCell ref="B406:E406"/>
    <mergeCell ref="B408:E408"/>
    <mergeCell ref="B407:E407"/>
  </mergeCells>
  <pageMargins left="3.937007874015748E-2" right="3.937007874015748E-2" top="3.937007874015748E-2" bottom="3.937007874015748E-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K8"/>
  <sheetViews>
    <sheetView workbookViewId="0">
      <selection activeCell="B8" sqref="B8:K8"/>
    </sheetView>
  </sheetViews>
  <sheetFormatPr defaultRowHeight="15" x14ac:dyDescent="0.25"/>
  <cols>
    <col min="2" max="2" width="9.140625" style="44"/>
    <col min="4" max="4" width="9.140625" style="44"/>
    <col min="6" max="6" width="9.140625" style="44"/>
    <col min="8" max="8" width="9.140625" style="44"/>
    <col min="10" max="10" width="9.140625" style="44"/>
  </cols>
  <sheetData>
    <row r="6" spans="2:11" x14ac:dyDescent="0.25">
      <c r="B6" s="12">
        <v>100</v>
      </c>
      <c r="C6" s="12">
        <v>150</v>
      </c>
      <c r="D6" s="27">
        <v>5.34</v>
      </c>
      <c r="E6" s="27">
        <v>8.01</v>
      </c>
      <c r="F6" s="27">
        <v>7.78</v>
      </c>
      <c r="G6" s="27">
        <v>11.75</v>
      </c>
      <c r="H6" s="27">
        <v>25.02</v>
      </c>
      <c r="I6" s="27">
        <v>37.54</v>
      </c>
      <c r="J6" s="27">
        <v>192.03</v>
      </c>
      <c r="K6" s="27">
        <v>288.73</v>
      </c>
    </row>
    <row r="7" spans="2:11" x14ac:dyDescent="0.25">
      <c r="B7" s="46"/>
      <c r="C7" s="47"/>
      <c r="D7" s="46"/>
      <c r="E7" s="47"/>
      <c r="F7" s="46"/>
      <c r="G7" s="47"/>
      <c r="H7" s="46"/>
      <c r="I7" s="47"/>
      <c r="J7" s="46"/>
      <c r="K7" s="47"/>
    </row>
    <row r="8" spans="2:11" x14ac:dyDescent="0.25">
      <c r="B8" s="48">
        <v>130</v>
      </c>
      <c r="C8" s="49">
        <v>160</v>
      </c>
      <c r="D8" s="56">
        <f>B8*D6/B6</f>
        <v>6.9419999999999993</v>
      </c>
      <c r="E8" s="57">
        <f t="shared" ref="E8" si="0">C8*E6/C6</f>
        <v>8.5439999999999987</v>
      </c>
      <c r="F8" s="56">
        <f>B8*F6/C6</f>
        <v>6.7426666666666666</v>
      </c>
      <c r="G8" s="57">
        <f>C8*G6/C6</f>
        <v>12.533333333333333</v>
      </c>
      <c r="H8" s="56">
        <f>B8*H6/B6</f>
        <v>32.525999999999996</v>
      </c>
      <c r="I8" s="57">
        <f>C8*I6/C6</f>
        <v>40.042666666666662</v>
      </c>
      <c r="J8" s="56">
        <f>B8*J6/B6</f>
        <v>249.63900000000001</v>
      </c>
      <c r="K8" s="57">
        <f>C8*K6/C6</f>
        <v>307.9786666666667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часов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Тех41</cp:lastModifiedBy>
  <cp:lastPrinted>2024-05-29T09:34:20Z</cp:lastPrinted>
  <dcterms:created xsi:type="dcterms:W3CDTF">2020-03-18T07:03:30Z</dcterms:created>
  <dcterms:modified xsi:type="dcterms:W3CDTF">2024-05-29T09:37:23Z</dcterms:modified>
</cp:coreProperties>
</file>